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hfssv01.takahama0.local\05ＤＸ推進Ｇ\560_統計\130_西三河統計研究協議会\10 令和７年度\12_西三河の統計\05_完成\"/>
    </mc:Choice>
  </mc:AlternateContent>
  <xr:revisionPtr revIDLastSave="0" documentId="13_ncr:1_{DDEAE0CB-2F75-4BF4-A53A-3B94518F11C5}" xr6:coauthVersionLast="47" xr6:coauthVersionMax="47" xr10:uidLastSave="{00000000-0000-0000-0000-000000000000}"/>
  <bookViews>
    <workbookView xWindow="-24105" yWindow="3525" windowWidth="21600" windowHeight="11175" tabRatio="929" xr2:uid="{00000000-000D-0000-FFFF-FFFF00000000}"/>
  </bookViews>
  <sheets>
    <sheet name="表紙" sheetId="28" r:id="rId1"/>
    <sheet name="目次" sheetId="29" r:id="rId2"/>
    <sheet name="担当課 " sheetId="23" r:id="rId3"/>
    <sheet name="2(1)土地利用" sheetId="24" r:id="rId4"/>
    <sheet name="2(2)都市計画用途地域別面積" sheetId="25" r:id="rId5"/>
    <sheet name="3(1)世帯数及び男女別、年齢別人口" sheetId="26" r:id="rId6"/>
    <sheet name="3(2)国籍別外国人人口" sheetId="27" r:id="rId7"/>
    <sheet name="3(3)人口動向" sheetId="9" r:id="rId8"/>
    <sheet name="3(4)各市町間流動人口" sheetId="10" r:id="rId9"/>
    <sheet name="4(1,2)産業" sheetId="11" r:id="rId10"/>
    <sheet name="4(3)産業2" sheetId="12" r:id="rId11"/>
    <sheet name="4(4)農家数及び組織別経営体数" sheetId="13" r:id="rId12"/>
    <sheet name="4(5)商品販売額" sheetId="14" r:id="rId13"/>
    <sheet name="5(1)保育所・幼稚園" sheetId="18" r:id="rId14"/>
    <sheet name="5(2)学校数・児童・生徒数" sheetId="16" r:id="rId15"/>
    <sheet name="6(1)歳入歳出" sheetId="17" r:id="rId16"/>
    <sheet name="裏表紙" sheetId="30" r:id="rId17"/>
  </sheets>
  <definedNames>
    <definedName name="_xlnm.Print_Area" localSheetId="4">'2(2)都市計画用途地域別面積'!$A$1:$O$13</definedName>
    <definedName name="_xlnm.Print_Area" localSheetId="5">'3(1)世帯数及び男女別、年齢別人口'!$A$1:$H$16</definedName>
    <definedName name="_xlnm.Print_Area" localSheetId="6">'3(2)国籍別外国人人口'!$A$1:$H$14</definedName>
    <definedName name="_xlnm.Print_Area" localSheetId="7">'3(3)人口動向'!$A$1:$J$43</definedName>
    <definedName name="_xlnm.Print_Area" localSheetId="8">'3(4)各市町間流動人口'!$A$1:$O$32</definedName>
    <definedName name="_xlnm.Print_Area" localSheetId="10">'4(3)産業2'!$A$1:$N$27</definedName>
    <definedName name="_xlnm.Print_Area" localSheetId="11">'4(4)農家数及び組織別経営体数'!$A$1:$R$14</definedName>
    <definedName name="_xlnm.Print_Area" localSheetId="12">'4(5)商品販売額'!$A$1:$J$16</definedName>
    <definedName name="_xlnm.Print_Area" localSheetId="13">'5(1)保育所・幼稚園'!$A$1:$K$40</definedName>
    <definedName name="_xlnm.Print_Area" localSheetId="14">'5(2)学校数・児童・生徒数'!$A$1:$J$18</definedName>
    <definedName name="_xlnm.Print_Area" localSheetId="15">'6(1)歳入歳出'!$A$1:$K$43</definedName>
    <definedName name="_xlnm.Print_Area" localSheetId="0">表紙!$A$1:$L$57</definedName>
    <definedName name="_xlnm.Print_Area" localSheetId="1">目次!$A$1:$K$50</definedName>
    <definedName name="_xlnm.Print_Area" localSheetId="16">裏表紙!$A$1:$K$59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9" l="1"/>
  <c r="E39" i="9"/>
  <c r="J39" i="9"/>
  <c r="B12" i="27"/>
  <c r="I19" i="9"/>
  <c r="E19" i="9"/>
  <c r="J19" i="9"/>
  <c r="C18" i="17"/>
  <c r="I11" i="9"/>
  <c r="E11" i="9"/>
  <c r="E7" i="18"/>
  <c r="H7" i="9"/>
  <c r="G7" i="9"/>
  <c r="F7" i="9"/>
  <c r="I7" i="9"/>
  <c r="D7" i="9"/>
  <c r="C7" i="9"/>
  <c r="E7" i="9"/>
  <c r="J7" i="9"/>
  <c r="H4" i="27"/>
  <c r="H14" i="27"/>
  <c r="G4" i="24"/>
  <c r="F4" i="24"/>
  <c r="E4" i="24"/>
  <c r="D4" i="24"/>
  <c r="C4" i="24"/>
  <c r="H4" i="24"/>
  <c r="E28" i="18"/>
  <c r="E27" i="18"/>
  <c r="E26" i="18"/>
  <c r="J43" i="17"/>
  <c r="G14" i="27"/>
  <c r="F14" i="27"/>
  <c r="E14" i="27"/>
  <c r="D14" i="27"/>
  <c r="C14" i="27"/>
  <c r="B14" i="27"/>
  <c r="H16" i="26"/>
  <c r="G16" i="26"/>
  <c r="F16" i="26"/>
  <c r="E16" i="26"/>
  <c r="D16" i="26"/>
  <c r="B16" i="26"/>
  <c r="C15" i="26"/>
  <c r="C14" i="26"/>
  <c r="C13" i="26"/>
  <c r="C12" i="26"/>
  <c r="C11" i="26"/>
  <c r="C10" i="26"/>
  <c r="C9" i="26"/>
  <c r="C8" i="26"/>
  <c r="C7" i="26"/>
  <c r="C6" i="26"/>
  <c r="K43" i="17"/>
  <c r="K27" i="17"/>
  <c r="M22" i="10"/>
  <c r="M21" i="10"/>
  <c r="F43" i="17"/>
  <c r="F27" i="17"/>
  <c r="M12" i="10"/>
  <c r="M11" i="10"/>
  <c r="B43" i="17"/>
  <c r="B27" i="17"/>
  <c r="B17" i="11"/>
  <c r="M4" i="10"/>
  <c r="M30" i="10"/>
  <c r="M3" i="10"/>
  <c r="M29" i="10"/>
  <c r="C43" i="17"/>
  <c r="C27" i="17"/>
  <c r="M6" i="10"/>
  <c r="M5" i="10"/>
  <c r="I43" i="17"/>
  <c r="I27" i="17"/>
  <c r="H43" i="17"/>
  <c r="H27" i="17"/>
  <c r="M16" i="10"/>
  <c r="M15" i="10"/>
  <c r="J27" i="17"/>
  <c r="M20" i="10"/>
  <c r="M19" i="10"/>
  <c r="E43" i="17"/>
  <c r="E27" i="17"/>
  <c r="M10" i="10"/>
  <c r="M9" i="10"/>
  <c r="D43" i="17"/>
  <c r="D27" i="17"/>
  <c r="M8" i="10"/>
  <c r="M7" i="10"/>
  <c r="G43" i="17"/>
  <c r="G27" i="17"/>
  <c r="I25" i="10"/>
  <c r="C26" i="10"/>
  <c r="C25" i="10"/>
  <c r="L26" i="10"/>
  <c r="L25" i="10"/>
  <c r="K26" i="10"/>
  <c r="K25" i="10"/>
  <c r="J26" i="10"/>
  <c r="J25" i="10"/>
  <c r="I26" i="10"/>
  <c r="H26" i="10"/>
  <c r="H25" i="10"/>
  <c r="G26" i="10"/>
  <c r="G25" i="10"/>
  <c r="F26" i="10"/>
  <c r="F25" i="10"/>
  <c r="E26" i="10"/>
  <c r="E25" i="10"/>
  <c r="D26" i="10"/>
  <c r="D25" i="10"/>
  <c r="B26" i="10"/>
  <c r="O26" i="10"/>
  <c r="B25" i="10"/>
  <c r="O25" i="10"/>
  <c r="M28" i="10"/>
  <c r="M27" i="10"/>
  <c r="N26" i="10"/>
  <c r="N25" i="10"/>
  <c r="M24" i="10"/>
  <c r="M23" i="10"/>
  <c r="M14" i="10"/>
  <c r="M13" i="10"/>
  <c r="C1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新美　尚規</author>
  </authors>
  <commentList>
    <comment ref="J2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平成30年より田園居住地域が追加されていますが、各市において該当なければ削除します。</t>
        </r>
      </text>
    </comment>
  </commentList>
</comments>
</file>

<file path=xl/sharedStrings.xml><?xml version="1.0" encoding="utf-8"?>
<sst xmlns="http://schemas.openxmlformats.org/spreadsheetml/2006/main" count="842" uniqueCount="465">
  <si>
    <t>西 尾 市</t>
    <rPh sb="0" eb="5">
      <t>ニシオシ</t>
    </rPh>
    <phoneticPr fontId="3"/>
  </si>
  <si>
    <t>名古屋市</t>
    <rPh sb="0" eb="4">
      <t>ナゴヤシ</t>
    </rPh>
    <phoneticPr fontId="3"/>
  </si>
  <si>
    <t>総    数</t>
    <rPh sb="0" eb="6">
      <t>ソウスウ</t>
    </rPh>
    <phoneticPr fontId="3"/>
  </si>
  <si>
    <t>１歳</t>
  </si>
  <si>
    <t>２歳</t>
  </si>
  <si>
    <t>３歳</t>
  </si>
  <si>
    <t>４歳</t>
  </si>
  <si>
    <t>５歳</t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</si>
  <si>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</si>
  <si>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</si>
  <si>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</si>
  <si>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</si>
  <si>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</si>
  <si>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</si>
  <si>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</si>
  <si>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</si>
  <si>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</si>
  <si>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</si>
  <si>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</si>
  <si>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</si>
  <si>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</si>
  <si>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</si>
  <si>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</si>
  <si>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</si>
  <si>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</si>
  <si>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</si>
  <si>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</si>
  <si>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</si>
  <si>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</si>
  <si>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</si>
  <si>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</si>
  <si>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</si>
  <si>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諸支出金</t>
    <rPh sb="0" eb="1">
      <t>ショ</t>
    </rPh>
    <rPh sb="1" eb="3">
      <t>シシュツ</t>
    </rPh>
    <rPh sb="3" eb="4">
      <t>キン</t>
    </rPh>
    <phoneticPr fontId="3"/>
  </si>
  <si>
    <t>地方交付税</t>
    <rPh sb="0" eb="2">
      <t>チホウ</t>
    </rPh>
    <rPh sb="2" eb="5">
      <t>コウフゼイ</t>
    </rPh>
    <phoneticPr fontId="3"/>
  </si>
  <si>
    <t>県支出金</t>
    <rPh sb="0" eb="1">
      <t>ケン</t>
    </rPh>
    <rPh sb="1" eb="4">
      <t>シシュツキン</t>
    </rPh>
    <phoneticPr fontId="3"/>
  </si>
  <si>
    <t>市     （町）     税</t>
    <rPh sb="0" eb="1">
      <t>シ</t>
    </rPh>
    <rPh sb="7" eb="8">
      <t>マチ</t>
    </rPh>
    <rPh sb="14" eb="15">
      <t>ゼイ</t>
    </rPh>
    <phoneticPr fontId="3"/>
  </si>
  <si>
    <t>市     （町）     債</t>
    <rPh sb="0" eb="1">
      <t>シ</t>
    </rPh>
    <rPh sb="7" eb="8">
      <t>マチ</t>
    </rPh>
    <rPh sb="14" eb="15">
      <t>サイ</t>
    </rPh>
    <phoneticPr fontId="3"/>
  </si>
  <si>
    <t>歳  入  合  計</t>
    <rPh sb="0" eb="4">
      <t>サイニュウ</t>
    </rPh>
    <rPh sb="6" eb="10">
      <t>ゴウケイ</t>
    </rPh>
    <phoneticPr fontId="3"/>
  </si>
  <si>
    <t>歳  出  合  計</t>
    <rPh sb="0" eb="4">
      <t>サイシュツ</t>
    </rPh>
    <rPh sb="6" eb="10">
      <t>ゴウケイ</t>
    </rPh>
    <phoneticPr fontId="3"/>
  </si>
  <si>
    <t>15～64歳</t>
    <phoneticPr fontId="3"/>
  </si>
  <si>
    <t>安 城 市</t>
    <rPh sb="0" eb="5">
      <t>アンジョウシ</t>
    </rPh>
    <phoneticPr fontId="3"/>
  </si>
  <si>
    <t>岡 崎 市</t>
    <rPh sb="0" eb="5">
      <t>オカザキシ</t>
    </rPh>
    <phoneticPr fontId="3"/>
  </si>
  <si>
    <t>(単位：千円）</t>
    <rPh sb="1" eb="3">
      <t>タンイ</t>
    </rPh>
    <rPh sb="4" eb="6">
      <t>センエン</t>
    </rPh>
    <phoneticPr fontId="3"/>
  </si>
  <si>
    <t>幸 田 町</t>
    <rPh sb="0" eb="5">
      <t>コウタチョウ</t>
    </rPh>
    <phoneticPr fontId="3"/>
  </si>
  <si>
    <t>高 浜 市</t>
    <rPh sb="0" eb="5">
      <t>タカハマシ</t>
    </rPh>
    <phoneticPr fontId="3"/>
  </si>
  <si>
    <t>碧 南 市</t>
    <rPh sb="0" eb="5">
      <t>ヘキナンシ</t>
    </rPh>
    <phoneticPr fontId="3"/>
  </si>
  <si>
    <t>刈 谷 市</t>
    <rPh sb="0" eb="5">
      <t>カリヤシ</t>
    </rPh>
    <phoneticPr fontId="3"/>
  </si>
  <si>
    <t>西 尾 市</t>
    <rPh sb="0" eb="5">
      <t>ニシオシ</t>
    </rPh>
    <phoneticPr fontId="3"/>
  </si>
  <si>
    <t>高浜市</t>
    <rPh sb="0" eb="3">
      <t>タカハマシ</t>
    </rPh>
    <phoneticPr fontId="3"/>
  </si>
  <si>
    <t>刈谷市</t>
    <rPh sb="0" eb="3">
      <t>カリヤシ</t>
    </rPh>
    <phoneticPr fontId="3"/>
  </si>
  <si>
    <t>岡崎市</t>
    <rPh sb="0" eb="3">
      <t>オカザキシ</t>
    </rPh>
    <phoneticPr fontId="3"/>
  </si>
  <si>
    <t>西尾市</t>
    <rPh sb="0" eb="3">
      <t>ニシオシ</t>
    </rPh>
    <phoneticPr fontId="3"/>
  </si>
  <si>
    <t>碧 南 市</t>
  </si>
  <si>
    <t>豊田市</t>
    <rPh sb="0" eb="2">
      <t>トヨタ</t>
    </rPh>
    <rPh sb="2" eb="3">
      <t>シ</t>
    </rPh>
    <phoneticPr fontId="3"/>
  </si>
  <si>
    <t>豊 田 市</t>
    <rPh sb="0" eb="1">
      <t>ユタカ</t>
    </rPh>
    <rPh sb="2" eb="3">
      <t>タ</t>
    </rPh>
    <rPh sb="4" eb="5">
      <t>シ</t>
    </rPh>
    <phoneticPr fontId="3"/>
  </si>
  <si>
    <t>低層住居専用地域
第一種</t>
    <rPh sb="0" eb="2">
      <t>テイソウ</t>
    </rPh>
    <rPh sb="2" eb="4">
      <t>ジュウキョ</t>
    </rPh>
    <rPh sb="4" eb="6">
      <t>センヨウ</t>
    </rPh>
    <rPh sb="6" eb="8">
      <t>チイキ</t>
    </rPh>
    <rPh sb="9" eb="10">
      <t>ダイ</t>
    </rPh>
    <rPh sb="10" eb="12">
      <t>イッシュ</t>
    </rPh>
    <phoneticPr fontId="3"/>
  </si>
  <si>
    <t>低層住居専用地域
第二種</t>
    <rPh sb="0" eb="2">
      <t>テイソウ</t>
    </rPh>
    <rPh sb="2" eb="4">
      <t>ジュウキョ</t>
    </rPh>
    <rPh sb="4" eb="6">
      <t>センヨウ</t>
    </rPh>
    <rPh sb="6" eb="8">
      <t>チイキ</t>
    </rPh>
    <rPh sb="9" eb="12">
      <t>ダイニシュ</t>
    </rPh>
    <phoneticPr fontId="3"/>
  </si>
  <si>
    <t>第一種住居地域</t>
    <rPh sb="0" eb="1">
      <t>ダイ</t>
    </rPh>
    <rPh sb="1" eb="2">
      <t>イチ</t>
    </rPh>
    <rPh sb="2" eb="3">
      <t>イッシュ</t>
    </rPh>
    <rPh sb="3" eb="5">
      <t>ジュウキョ</t>
    </rPh>
    <rPh sb="5" eb="7">
      <t>チイキ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</si>
  <si>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</si>
  <si>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碧南市</t>
    <rPh sb="0" eb="3">
      <t>ヘキナンシ</t>
    </rPh>
    <phoneticPr fontId="3"/>
  </si>
  <si>
    <t>安城市</t>
    <rPh sb="0" eb="3">
      <t>アンジョウシ</t>
    </rPh>
    <phoneticPr fontId="3"/>
  </si>
  <si>
    <t>寄附金</t>
    <rPh sb="0" eb="3">
      <t>キフキン</t>
    </rPh>
    <phoneticPr fontId="3"/>
  </si>
  <si>
    <t>幸田町</t>
    <rPh sb="0" eb="3">
      <t>コウタチョウ</t>
    </rPh>
    <phoneticPr fontId="3"/>
  </si>
  <si>
    <t>（１）土地利用</t>
    <rPh sb="3" eb="5">
      <t>トチ</t>
    </rPh>
    <rPh sb="5" eb="7">
      <t>リヨウ</t>
    </rPh>
    <phoneticPr fontId="3"/>
  </si>
  <si>
    <t>（２）都市計画用途地域別面積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3"/>
  </si>
  <si>
    <t>総面積</t>
    <rPh sb="0" eb="3">
      <t>ソウメンセキ</t>
    </rPh>
    <phoneticPr fontId="3"/>
  </si>
  <si>
    <t>畑</t>
    <rPh sb="0" eb="1">
      <t>ハタ</t>
    </rPh>
    <phoneticPr fontId="3"/>
  </si>
  <si>
    <t>宅  地</t>
    <rPh sb="0" eb="4">
      <t>タクチ</t>
    </rPh>
    <phoneticPr fontId="3"/>
  </si>
  <si>
    <t>山林・原野</t>
    <rPh sb="0" eb="2">
      <t>サンリン</t>
    </rPh>
    <rPh sb="3" eb="5">
      <t>ゲンヤ</t>
    </rPh>
    <phoneticPr fontId="3"/>
  </si>
  <si>
    <t>雑種地</t>
    <rPh sb="0" eb="2">
      <t>ザッシュ</t>
    </rPh>
    <rPh sb="2" eb="3">
      <t>チ</t>
    </rPh>
    <phoneticPr fontId="3"/>
  </si>
  <si>
    <t>その他</t>
    <rPh sb="0" eb="3">
      <t>ソノタ</t>
    </rPh>
    <phoneticPr fontId="3"/>
  </si>
  <si>
    <t>合    計</t>
    <rPh sb="0" eb="6">
      <t>ゴウケイ</t>
    </rPh>
    <phoneticPr fontId="3"/>
  </si>
  <si>
    <t>中高層住居専用地域
第一種</t>
    <rPh sb="0" eb="2">
      <t>チュウコウ</t>
    </rPh>
    <rPh sb="2" eb="3">
      <t>テイソウ</t>
    </rPh>
    <rPh sb="3" eb="5">
      <t>ジュウキョ</t>
    </rPh>
    <rPh sb="5" eb="7">
      <t>センヨウ</t>
    </rPh>
    <rPh sb="7" eb="9">
      <t>チイキ</t>
    </rPh>
    <rPh sb="10" eb="11">
      <t>ダイ</t>
    </rPh>
    <rPh sb="11" eb="13">
      <t>イッシュ</t>
    </rPh>
    <phoneticPr fontId="3"/>
  </si>
  <si>
    <t>中高層住居専用地域
第二種</t>
    <rPh sb="0" eb="2">
      <t>チュウコウ</t>
    </rPh>
    <rPh sb="2" eb="3">
      <t>テイソウ</t>
    </rPh>
    <rPh sb="3" eb="5">
      <t>ジュウキョ</t>
    </rPh>
    <rPh sb="5" eb="7">
      <t>センヨウ</t>
    </rPh>
    <rPh sb="7" eb="9">
      <t>チイキ</t>
    </rPh>
    <rPh sb="10" eb="13">
      <t>ダイニシュ</t>
    </rPh>
    <phoneticPr fontId="3"/>
  </si>
  <si>
    <t>第二種住居地域</t>
    <rPh sb="0" eb="1">
      <t>ダイ</t>
    </rPh>
    <rPh sb="1" eb="2">
      <t>ニ</t>
    </rPh>
    <rPh sb="2" eb="3">
      <t>イッシュ</t>
    </rPh>
    <rPh sb="3" eb="5">
      <t>ジュウキョ</t>
    </rPh>
    <rPh sb="5" eb="7">
      <t>チイキ</t>
    </rPh>
    <phoneticPr fontId="3"/>
  </si>
  <si>
    <t>準 住 居 地 域</t>
    <rPh sb="0" eb="1">
      <t>ジュン</t>
    </rPh>
    <rPh sb="2" eb="5">
      <t>ジュウキョ</t>
    </rPh>
    <rPh sb="6" eb="9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</si>
  <si>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</si>
  <si>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 業 地 域</t>
    <rPh sb="0" eb="3">
      <t>ショウギョウ</t>
    </rPh>
    <rPh sb="4" eb="7">
      <t>チイキ</t>
    </rPh>
    <phoneticPr fontId="3"/>
  </si>
  <si>
    <t>準 工 業 地 域</t>
    <rPh sb="0" eb="1">
      <t>ジュン</t>
    </rPh>
    <rPh sb="2" eb="5">
      <t>コウギョウ</t>
    </rPh>
    <rPh sb="6" eb="9">
      <t>チイキ</t>
    </rPh>
    <phoneticPr fontId="3"/>
  </si>
  <si>
    <t>工 業 地 域</t>
    <rPh sb="0" eb="3">
      <t>コウギョウ</t>
    </rPh>
    <rPh sb="4" eb="7">
      <t>チイキ</t>
    </rPh>
    <phoneticPr fontId="3"/>
  </si>
  <si>
    <t>工業専用地域</t>
    <rPh sb="0" eb="2">
      <t>コウギョウ</t>
    </rPh>
    <rPh sb="2" eb="4">
      <t>センヨウ</t>
    </rPh>
    <rPh sb="4" eb="6">
      <t>チイキ</t>
    </rPh>
    <phoneticPr fontId="3"/>
  </si>
  <si>
    <t>（１）世帯数及び男女別、年齢別人口</t>
    <rPh sb="3" eb="6">
      <t>セタイスウ</t>
    </rPh>
    <rPh sb="6" eb="7">
      <t>オヨ</t>
    </rPh>
    <rPh sb="8" eb="10">
      <t>ダンジョ</t>
    </rPh>
    <rPh sb="10" eb="11">
      <t>ベツ</t>
    </rPh>
    <rPh sb="12" eb="14">
      <t>ネンレイ</t>
    </rPh>
    <rPh sb="14" eb="15">
      <t>ベツ</t>
    </rPh>
    <rPh sb="15" eb="17">
      <t>ジンコウ</t>
    </rPh>
    <phoneticPr fontId="3"/>
  </si>
  <si>
    <t>世帯数</t>
    <rPh sb="0" eb="3">
      <t>セタイスウ</t>
    </rPh>
    <phoneticPr fontId="3"/>
  </si>
  <si>
    <t>性   別</t>
    <rPh sb="0" eb="5">
      <t>セイベツ</t>
    </rPh>
    <phoneticPr fontId="3"/>
  </si>
  <si>
    <t>年   代   別</t>
    <rPh sb="0" eb="5">
      <t>ネンダイ</t>
    </rPh>
    <rPh sb="8" eb="9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</si>
  <si>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</si>
  <si>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</si>
  <si>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0～14歳</t>
    <rPh sb="4" eb="5">
      <t>サイ</t>
    </rPh>
    <phoneticPr fontId="3"/>
  </si>
  <si>
    <t>65歳以上</t>
    <rPh sb="3" eb="5">
      <t>イジョウ</t>
    </rPh>
    <phoneticPr fontId="3"/>
  </si>
  <si>
    <t>年 次</t>
    <rPh sb="0" eb="3">
      <t>ネンジ</t>
    </rPh>
    <phoneticPr fontId="3"/>
  </si>
  <si>
    <t xml:space="preserve">自 然 増 減 </t>
    <rPh sb="0" eb="3">
      <t>シゼン</t>
    </rPh>
    <rPh sb="4" eb="7">
      <t>ゾウゲン</t>
    </rPh>
    <phoneticPr fontId="3"/>
  </si>
  <si>
    <t>社 会 増 減</t>
    <rPh sb="0" eb="3">
      <t>シャカイ</t>
    </rPh>
    <rPh sb="4" eb="7">
      <t>ゾウゲン</t>
    </rPh>
    <phoneticPr fontId="3"/>
  </si>
  <si>
    <t>増加人口</t>
    <rPh sb="0" eb="2">
      <t>ゾウカ</t>
    </rPh>
    <rPh sb="2" eb="4">
      <t>ジンコウ</t>
    </rPh>
    <phoneticPr fontId="3"/>
  </si>
  <si>
    <t>死 亡</t>
    <rPh sb="0" eb="3">
      <t>シボウ</t>
    </rPh>
    <phoneticPr fontId="3"/>
  </si>
  <si>
    <t>差 増</t>
    <rPh sb="0" eb="1">
      <t>サ</t>
    </rPh>
    <rPh sb="2" eb="3">
      <t>ゾウ</t>
    </rPh>
    <phoneticPr fontId="3"/>
  </si>
  <si>
    <t>転 入</t>
    <rPh sb="0" eb="3">
      <t>テンニュウ</t>
    </rPh>
    <phoneticPr fontId="3"/>
  </si>
  <si>
    <t>転 出</t>
    <rPh sb="0" eb="3">
      <t>テンシュツ</t>
    </rPh>
    <phoneticPr fontId="3"/>
  </si>
  <si>
    <t>総 額</t>
    <rPh sb="0" eb="3">
      <t>ソウガク</t>
    </rPh>
    <phoneticPr fontId="3"/>
  </si>
  <si>
    <t>（５）商品販売額</t>
    <rPh sb="3" eb="5">
      <t>ショウヒン</t>
    </rPh>
    <rPh sb="5" eb="7">
      <t>ハンバイ</t>
    </rPh>
    <rPh sb="7" eb="8">
      <t>ガク</t>
    </rPh>
    <phoneticPr fontId="3"/>
  </si>
  <si>
    <t>卸売業</t>
    <rPh sb="0" eb="2">
      <t>オロシウリ</t>
    </rPh>
    <rPh sb="2" eb="3">
      <t>ギョウ</t>
    </rPh>
    <phoneticPr fontId="3"/>
  </si>
  <si>
    <t>小     売     業</t>
    <rPh sb="0" eb="13">
      <t>コウリギョウ</t>
    </rPh>
    <phoneticPr fontId="3"/>
  </si>
  <si>
    <t>小売業計</t>
    <rPh sb="0" eb="3">
      <t>コウリギョウ</t>
    </rPh>
    <rPh sb="3" eb="4">
      <t>ケイ</t>
    </rPh>
    <phoneticPr fontId="3"/>
  </si>
  <si>
    <t>幼 児 ・ 児 童 在 籍 数</t>
    <rPh sb="0" eb="3">
      <t>ヨウジ</t>
    </rPh>
    <rPh sb="6" eb="9">
      <t>ジドウ</t>
    </rPh>
    <rPh sb="10" eb="13">
      <t>ザイセキ</t>
    </rPh>
    <rPh sb="14" eb="15">
      <t>スウ</t>
    </rPh>
    <phoneticPr fontId="3"/>
  </si>
  <si>
    <t>総数</t>
    <rPh sb="0" eb="2">
      <t>ソウスウ</t>
    </rPh>
    <phoneticPr fontId="3"/>
  </si>
  <si>
    <t>高等学校</t>
    <rPh sb="0" eb="2">
      <t>コウトウ</t>
    </rPh>
    <rPh sb="2" eb="4">
      <t>ガッコウ</t>
    </rPh>
    <phoneticPr fontId="3"/>
  </si>
  <si>
    <t>学校数</t>
    <rPh sb="0" eb="2">
      <t>ガッコウ</t>
    </rPh>
    <rPh sb="2" eb="3">
      <t>スウ</t>
    </rPh>
    <phoneticPr fontId="3"/>
  </si>
  <si>
    <t>児童数</t>
    <rPh sb="0" eb="2">
      <t>ジドウ</t>
    </rPh>
    <rPh sb="2" eb="3">
      <t>スウ</t>
    </rPh>
    <phoneticPr fontId="3"/>
  </si>
  <si>
    <t>生徒数</t>
    <rPh sb="0" eb="3">
      <t>セイトスウ</t>
    </rPh>
    <phoneticPr fontId="3"/>
  </si>
  <si>
    <t>（１）歳 入</t>
    <rPh sb="3" eb="6">
      <t>サイニュウ</t>
    </rPh>
    <phoneticPr fontId="3"/>
  </si>
  <si>
    <t>（２）小学校・中学校・高等学校</t>
    <rPh sb="3" eb="6">
      <t>ショウガッコウ</t>
    </rPh>
    <rPh sb="7" eb="8">
      <t>チュウ</t>
    </rPh>
    <rPh sb="8" eb="10">
      <t>ガッコウ</t>
    </rPh>
    <rPh sb="11" eb="13">
      <t>コウトウ</t>
    </rPh>
    <rPh sb="13" eb="15">
      <t>ガッコウ</t>
    </rPh>
    <phoneticPr fontId="3"/>
  </si>
  <si>
    <t>教員数</t>
    <rPh sb="0" eb="2">
      <t>キョウイン</t>
    </rPh>
    <rPh sb="2" eb="3">
      <t>スウ</t>
    </rPh>
    <phoneticPr fontId="3"/>
  </si>
  <si>
    <t>５ 福祉・教育</t>
    <rPh sb="2" eb="4">
      <t>フクシ</t>
    </rPh>
    <rPh sb="5" eb="7">
      <t>キョウイク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</si>
  <si>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</si>
  <si>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</si>
  <si>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２ 土地の利用状況</t>
    <rPh sb="2" eb="4">
      <t>トチ</t>
    </rPh>
    <rPh sb="5" eb="7">
      <t>リヨウ</t>
    </rPh>
    <rPh sb="7" eb="9">
      <t>ジョウキョウ</t>
    </rPh>
    <phoneticPr fontId="3"/>
  </si>
  <si>
    <t>３ 人 口</t>
    <rPh sb="2" eb="5">
      <t>ジンコウ</t>
    </rPh>
    <phoneticPr fontId="3"/>
  </si>
  <si>
    <t>織物・衣服
身の回り品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phoneticPr fontId="3"/>
  </si>
  <si>
    <t>小 学 校</t>
    <rPh sb="0" eb="1">
      <t>ショウ</t>
    </rPh>
    <rPh sb="2" eb="3">
      <t>ガク</t>
    </rPh>
    <rPh sb="4" eb="5">
      <t>コウ</t>
    </rPh>
    <phoneticPr fontId="3"/>
  </si>
  <si>
    <t>中 学 校</t>
    <rPh sb="0" eb="1">
      <t>ナカ</t>
    </rPh>
    <rPh sb="2" eb="3">
      <t>ガク</t>
    </rPh>
    <rPh sb="4" eb="5">
      <t>コウ</t>
    </rPh>
    <phoneticPr fontId="3"/>
  </si>
  <si>
    <t>西三河総数</t>
    <rPh sb="0" eb="1">
      <t>ニシ</t>
    </rPh>
    <rPh sb="1" eb="3">
      <t>ミカワ</t>
    </rPh>
    <rPh sb="3" eb="5">
      <t>ソウスウ</t>
    </rPh>
    <phoneticPr fontId="3"/>
  </si>
  <si>
    <t>韓国・朝鮮</t>
    <rPh sb="0" eb="2">
      <t>カンコク</t>
    </rPh>
    <rPh sb="3" eb="5">
      <t>チョウセン</t>
    </rPh>
    <phoneticPr fontId="3"/>
  </si>
  <si>
    <t>中国</t>
    <rPh sb="0" eb="2">
      <t>チュウゴク</t>
    </rPh>
    <phoneticPr fontId="3"/>
  </si>
  <si>
    <t>その他</t>
    <rPh sb="2" eb="3">
      <t>タ</t>
    </rPh>
    <phoneticPr fontId="3"/>
  </si>
  <si>
    <t>（３）人口動向</t>
    <rPh sb="3" eb="5">
      <t>ジンコウ</t>
    </rPh>
    <rPh sb="5" eb="7">
      <t>ドウコウ</t>
    </rPh>
    <phoneticPr fontId="3"/>
  </si>
  <si>
    <t>（４）各市町間流動人口</t>
    <rPh sb="3" eb="4">
      <t>カク</t>
    </rPh>
    <rPh sb="4" eb="5">
      <t>シ</t>
    </rPh>
    <rPh sb="5" eb="6">
      <t>マチ</t>
    </rPh>
    <rPh sb="6" eb="7">
      <t>カン</t>
    </rPh>
    <rPh sb="7" eb="9">
      <t>リュウドウ</t>
    </rPh>
    <rPh sb="9" eb="11">
      <t>ジンコウ</t>
    </rPh>
    <phoneticPr fontId="3"/>
  </si>
  <si>
    <t>各種商品</t>
    <rPh sb="0" eb="2">
      <t>カクシュ</t>
    </rPh>
    <rPh sb="2" eb="4">
      <t>ショウヒン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</si>
  <si>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</si>
  <si>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市町・担当課係名</t>
    <rPh sb="7" eb="8">
      <t>メイ</t>
    </rPh>
    <phoneticPr fontId="3"/>
  </si>
  <si>
    <t xml:space="preserve"> 碧南市 総務部</t>
    <rPh sb="5" eb="7">
      <t>ソウム</t>
    </rPh>
    <phoneticPr fontId="3"/>
  </si>
  <si>
    <t xml:space="preserve"> 豊田市 総務部</t>
    <rPh sb="1" eb="3">
      <t>トヨタ</t>
    </rPh>
    <rPh sb="3" eb="4">
      <t>シ</t>
    </rPh>
    <rPh sb="5" eb="7">
      <t>ソウム</t>
    </rPh>
    <rPh sb="7" eb="8">
      <t>ブ</t>
    </rPh>
    <phoneticPr fontId="3"/>
  </si>
  <si>
    <t>１ 各市町統計担当課・係名、所在地、電話・ＦＡＸ番号・Ｅメールアドレス</t>
    <rPh sb="24" eb="26">
      <t>バンゴウ</t>
    </rPh>
    <phoneticPr fontId="3"/>
  </si>
  <si>
    <t>総　数</t>
    <rPh sb="0" eb="1">
      <t>フサ</t>
    </rPh>
    <rPh sb="2" eb="3">
      <t>カズ</t>
    </rPh>
    <phoneticPr fontId="3"/>
  </si>
  <si>
    <t>その他
増　減</t>
    <rPh sb="0" eb="3">
      <t>ソノタ</t>
    </rPh>
    <rPh sb="4" eb="5">
      <t>ゾウ</t>
    </rPh>
    <rPh sb="6" eb="7">
      <t>ゲン</t>
    </rPh>
    <phoneticPr fontId="3"/>
  </si>
  <si>
    <t>※ 教員数は本務の者で、校長を含む。</t>
    <rPh sb="12" eb="14">
      <t>コウチョウ</t>
    </rPh>
    <phoneticPr fontId="3"/>
  </si>
  <si>
    <t>みよし市</t>
    <rPh sb="3" eb="4">
      <t>シ</t>
    </rPh>
    <phoneticPr fontId="3"/>
  </si>
  <si>
    <t>※ 豊田市の保育所について、調査以外のへき地保育所を合算した数を掲載。</t>
    <rPh sb="2" eb="5">
      <t>トヨタシ</t>
    </rPh>
    <rPh sb="6" eb="8">
      <t>ホイク</t>
    </rPh>
    <rPh sb="8" eb="9">
      <t>ショ</t>
    </rPh>
    <rPh sb="14" eb="16">
      <t>チョウサ</t>
    </rPh>
    <rPh sb="16" eb="18">
      <t>イガイ</t>
    </rPh>
    <rPh sb="21" eb="22">
      <t>チ</t>
    </rPh>
    <rPh sb="22" eb="24">
      <t>ホイク</t>
    </rPh>
    <rPh sb="24" eb="25">
      <t>ショ</t>
    </rPh>
    <rPh sb="26" eb="28">
      <t>ガッサン</t>
    </rPh>
    <rPh sb="30" eb="31">
      <t>カズ</t>
    </rPh>
    <rPh sb="32" eb="34">
      <t>ケイサイ</t>
    </rPh>
    <phoneticPr fontId="3"/>
  </si>
  <si>
    <t>Ｈ22年</t>
    <phoneticPr fontId="3"/>
  </si>
  <si>
    <t xml:space="preserve"> 0565-34-6986(直通)</t>
    <rPh sb="14" eb="16">
      <t>チョクツウ</t>
    </rPh>
    <phoneticPr fontId="3"/>
  </si>
  <si>
    <t xml:space="preserve"> 0566-71-2205 (直通）</t>
    <rPh sb="15" eb="17">
      <t>チョクツウ</t>
    </rPh>
    <phoneticPr fontId="3"/>
  </si>
  <si>
    <t>漁業</t>
  </si>
  <si>
    <t>建設業</t>
  </si>
  <si>
    <t>製造業</t>
  </si>
  <si>
    <t>刈 谷 市</t>
    <rPh sb="0" eb="1">
      <t>カリ</t>
    </rPh>
    <rPh sb="2" eb="3">
      <t>タニ</t>
    </rPh>
    <rPh sb="4" eb="5">
      <t>シ</t>
    </rPh>
    <phoneticPr fontId="3"/>
  </si>
  <si>
    <t xml:space="preserve"> 高 浜 市 </t>
  </si>
  <si>
    <t xml:space="preserve"> みよし市 </t>
  </si>
  <si>
    <t xml:space="preserve"> 幸 田 町 </t>
  </si>
  <si>
    <t>（２）国籍別外国人人口</t>
    <rPh sb="3" eb="5">
      <t>コクセキ</t>
    </rPh>
    <rPh sb="5" eb="6">
      <t>ベツ</t>
    </rPh>
    <rPh sb="6" eb="8">
      <t>ガイコク</t>
    </rPh>
    <rPh sb="8" eb="9">
      <t>ジン</t>
    </rPh>
    <rPh sb="9" eb="11">
      <t>ジンコウ</t>
    </rPh>
    <phoneticPr fontId="3"/>
  </si>
  <si>
    <t>フィリピン</t>
  </si>
  <si>
    <t>電　話　番　号</t>
  </si>
  <si>
    <t>所  在  地</t>
  </si>
  <si>
    <t>ＦＡＸ　番　号</t>
  </si>
  <si>
    <t>Ｅメールアドレス</t>
  </si>
  <si>
    <t xml:space="preserve"> 〒444-8601</t>
  </si>
  <si>
    <t xml:space="preserve"> 0564-23-6032 (直通)</t>
  </si>
  <si>
    <t xml:space="preserve"> 〒447-8601</t>
  </si>
  <si>
    <t xml:space="preserve"> 〒448-8501</t>
  </si>
  <si>
    <t xml:space="preserve"> 0566-23-1105</t>
  </si>
  <si>
    <t xml:space="preserve"> 〒471-8501</t>
  </si>
  <si>
    <t xml:space="preserve"> shomu@city.toyota.aichi.jp</t>
  </si>
  <si>
    <t xml:space="preserve"> 安城市 企画部</t>
  </si>
  <si>
    <t xml:space="preserve"> 〒446-8501</t>
  </si>
  <si>
    <t xml:space="preserve"> 0566-76-1112</t>
  </si>
  <si>
    <t xml:space="preserve"> 〒445-8501</t>
  </si>
  <si>
    <t xml:space="preserve"> 0563-56-0212</t>
  </si>
  <si>
    <t xml:space="preserve"> 〒472-8666</t>
  </si>
  <si>
    <t xml:space="preserve"> kikaku-seisaku@city.chiryu.lg.jp</t>
  </si>
  <si>
    <t xml:space="preserve"> 〒444-1398</t>
  </si>
  <si>
    <t xml:space="preserve"> 〒470-0295</t>
  </si>
  <si>
    <t xml:space="preserve"> 0561-32-8005(直通)</t>
  </si>
  <si>
    <t>　企画政策課</t>
    <rPh sb="1" eb="3">
      <t>キカク</t>
    </rPh>
    <rPh sb="3" eb="6">
      <t>セイサクカ</t>
    </rPh>
    <phoneticPr fontId="3"/>
  </si>
  <si>
    <t xml:space="preserve"> 〒444-0192</t>
  </si>
  <si>
    <t xml:space="preserve"> 0564-63-5139</t>
  </si>
  <si>
    <t xml:space="preserve"> </t>
  </si>
  <si>
    <t xml:space="preserve"> kikakujoho@town.kota.lg.jp</t>
  </si>
  <si>
    <r>
      <t>(各年</t>
    </r>
    <r>
      <rPr>
        <sz val="10.8"/>
        <rFont val="ＭＳ 明朝"/>
        <family val="1"/>
        <charset val="128"/>
      </rPr>
      <t>1月～12月中 愛知県人口動向調査 単位：人）</t>
    </r>
    <rPh sb="1" eb="2">
      <t>カク</t>
    </rPh>
    <rPh sb="2" eb="3">
      <t>ネン</t>
    </rPh>
    <rPh sb="4" eb="5">
      <t>ガツ</t>
    </rPh>
    <rPh sb="8" eb="9">
      <t>ガツ</t>
    </rPh>
    <rPh sb="9" eb="10">
      <t>チュウ</t>
    </rPh>
    <rPh sb="11" eb="14">
      <t>アイチケン</t>
    </rPh>
    <rPh sb="14" eb="16">
      <t>ジンコウ</t>
    </rPh>
    <rPh sb="16" eb="18">
      <t>ドウコウ</t>
    </rPh>
    <rPh sb="18" eb="20">
      <t>チョウサ</t>
    </rPh>
    <rPh sb="21" eb="23">
      <t>タンイ</t>
    </rPh>
    <rPh sb="24" eb="25">
      <t>ヒト</t>
    </rPh>
    <phoneticPr fontId="3"/>
  </si>
  <si>
    <t xml:space="preserve">西尾市 </t>
    <phoneticPr fontId="3"/>
  </si>
  <si>
    <t xml:space="preserve"> 刈谷市 企画財政部</t>
    <rPh sb="5" eb="7">
      <t>キカク</t>
    </rPh>
    <rPh sb="7" eb="9">
      <t>ザイセイ</t>
    </rPh>
    <rPh sb="9" eb="10">
      <t>ブ</t>
    </rPh>
    <phoneticPr fontId="3"/>
  </si>
  <si>
    <t>　広報広聴課　統計係</t>
    <rPh sb="1" eb="3">
      <t>コウホウ</t>
    </rPh>
    <rPh sb="3" eb="5">
      <t>コウチョウ</t>
    </rPh>
    <rPh sb="5" eb="6">
      <t>カ</t>
    </rPh>
    <rPh sb="6" eb="7">
      <t>コウカ</t>
    </rPh>
    <rPh sb="7" eb="9">
      <t>トウケイ</t>
    </rPh>
    <rPh sb="9" eb="10">
      <t>ガカリ</t>
    </rPh>
    <phoneticPr fontId="3"/>
  </si>
  <si>
    <t xml:space="preserve"> 0565-33-2221</t>
  </si>
  <si>
    <t>＊</t>
  </si>
  <si>
    <t>岡 崎 市</t>
  </si>
  <si>
    <t>刈 谷 市</t>
  </si>
  <si>
    <t>豊 田 市</t>
  </si>
  <si>
    <t>安 城 市</t>
  </si>
  <si>
    <t>西 尾 市</t>
  </si>
  <si>
    <t>知 立 市</t>
  </si>
  <si>
    <t>高 浜 市</t>
  </si>
  <si>
    <t>みよし市</t>
  </si>
  <si>
    <t>幸 田 町</t>
  </si>
  <si>
    <t>名古屋市</t>
  </si>
  <si>
    <t>県    外</t>
  </si>
  <si>
    <t>総    数</t>
  </si>
  <si>
    <t>４ 産 業</t>
  </si>
  <si>
    <t>（１）産業別就業者数</t>
  </si>
  <si>
    <t>総  数</t>
  </si>
  <si>
    <t>林  業</t>
  </si>
  <si>
    <t>漁  業</t>
  </si>
  <si>
    <t>鉱  業</t>
  </si>
  <si>
    <t>電気･ｶﾞｽ
熱供給
水道業</t>
  </si>
  <si>
    <t>情報
通信業</t>
  </si>
  <si>
    <t>運輸業
郵便業</t>
  </si>
  <si>
    <t>卸売業
小売業</t>
  </si>
  <si>
    <t>金融業
保険業</t>
  </si>
  <si>
    <t>医 療
福 祉</t>
  </si>
  <si>
    <t>ｻｰﾋﾞｽ業
(他に分類されないもの)</t>
  </si>
  <si>
    <t>（２）産業別事業所数（民営事業所）</t>
  </si>
  <si>
    <t>農業
林業</t>
  </si>
  <si>
    <t>鉱業､採石業､砂利採取業</t>
  </si>
  <si>
    <t>不動産業､物品賃貸業</t>
  </si>
  <si>
    <t>医療
福祉</t>
  </si>
  <si>
    <t>ｻｰﾋﾞｽ業
（他に分
類されな
いもの）</t>
  </si>
  <si>
    <t>（３）産業分類別工業製造品出荷額等</t>
  </si>
  <si>
    <t>総  額</t>
  </si>
  <si>
    <t>食料品</t>
  </si>
  <si>
    <t>飲料･飼料</t>
  </si>
  <si>
    <t>繊維</t>
  </si>
  <si>
    <t>木材･木製品</t>
  </si>
  <si>
    <t>家具･装備品</t>
  </si>
  <si>
    <t>パルプ･紙</t>
  </si>
  <si>
    <t>印刷</t>
  </si>
  <si>
    <t>化学</t>
  </si>
  <si>
    <t>石油･石炭</t>
  </si>
  <si>
    <t>プラスチック</t>
  </si>
  <si>
    <t>ゴム製品</t>
  </si>
  <si>
    <t>皮革製品</t>
  </si>
  <si>
    <t>窯業･土石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</si>
  <si>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</si>
  <si>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</si>
  <si>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</si>
  <si>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</si>
  <si>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</si>
  <si>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</si>
  <si>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</si>
  <si>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</si>
  <si>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</si>
  <si>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</si>
  <si>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</si>
  <si>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※従業者４人以上の事業所</t>
  </si>
  <si>
    <t>（４）農家数及び農業経営組織別経営体数</t>
  </si>
  <si>
    <t>販売のあった経営体</t>
  </si>
  <si>
    <t>計</t>
  </si>
  <si>
    <t>露地
野菜</t>
  </si>
  <si>
    <t>その他の作物</t>
  </si>
  <si>
    <t>畜産</t>
  </si>
  <si>
    <t>岡崎市</t>
  </si>
  <si>
    <t>碧南市</t>
  </si>
  <si>
    <t>刈谷市</t>
  </si>
  <si>
    <t>豊田市</t>
  </si>
  <si>
    <t>安城市</t>
  </si>
  <si>
    <t>西尾市</t>
  </si>
  <si>
    <t>知立市</t>
  </si>
  <si>
    <t>高浜市</t>
  </si>
  <si>
    <t>幸田町</t>
  </si>
  <si>
    <t>機械器具</t>
    <rPh sb="0" eb="4">
      <t>キカイキグ</t>
    </rPh>
    <phoneticPr fontId="3"/>
  </si>
  <si>
    <t>無店舗</t>
    <rPh sb="0" eb="3">
      <t>ムテンポ</t>
    </rPh>
    <phoneticPr fontId="3"/>
  </si>
  <si>
    <t>その他の
小売業</t>
    <rPh sb="0" eb="3">
      <t>ソノタ</t>
    </rPh>
    <rPh sb="5" eb="8">
      <t>コウリギョウ</t>
    </rPh>
    <phoneticPr fontId="3"/>
  </si>
  <si>
    <t xml:space="preserve"> 幸田町 企画部</t>
    <rPh sb="5" eb="7">
      <t>キカク</t>
    </rPh>
    <phoneticPr fontId="3"/>
  </si>
  <si>
    <t xml:space="preserve">  庶務課 統計担当</t>
    <rPh sb="2" eb="4">
      <t>ショム</t>
    </rPh>
    <rPh sb="4" eb="5">
      <t>カ</t>
    </rPh>
    <rPh sb="6" eb="8">
      <t>トウケイ</t>
    </rPh>
    <rPh sb="8" eb="10">
      <t>タントウ</t>
    </rPh>
    <phoneticPr fontId="3"/>
  </si>
  <si>
    <t xml:space="preserve"> 高浜市 企画部</t>
    <rPh sb="5" eb="7">
      <t>キカク</t>
    </rPh>
    <rPh sb="7" eb="8">
      <t>ブ</t>
    </rPh>
    <phoneticPr fontId="3"/>
  </si>
  <si>
    <t xml:space="preserve"> 0566-52-1110</t>
    <phoneticPr fontId="3"/>
  </si>
  <si>
    <t>Ｈ27年</t>
    <rPh sb="3" eb="4">
      <t>ネン</t>
    </rPh>
    <phoneticPr fontId="3"/>
  </si>
  <si>
    <t>Ｈ27年</t>
    <phoneticPr fontId="3"/>
  </si>
  <si>
    <t xml:space="preserve"> 0564-23-6229</t>
    <phoneticPr fontId="3"/>
  </si>
  <si>
    <t xml:space="preserve"> tokei@city.okazaki.lg.jp</t>
    <phoneticPr fontId="3"/>
  </si>
  <si>
    <t>-</t>
    <phoneticPr fontId="3"/>
  </si>
  <si>
    <t>不動産業
物品賃貸業</t>
    <phoneticPr fontId="3"/>
  </si>
  <si>
    <t xml:space="preserve"> 岡崎市 総合政策部</t>
    <rPh sb="5" eb="7">
      <t>ソウゴウ</t>
    </rPh>
    <rPh sb="7" eb="9">
      <t>セイサク</t>
    </rPh>
    <rPh sb="9" eb="10">
      <t>タカラベ</t>
    </rPh>
    <phoneticPr fontId="3"/>
  </si>
  <si>
    <t>※ 上段は通勤者、下段は通学者（１５歳未満を含む）を示す。</t>
    <phoneticPr fontId="3"/>
  </si>
  <si>
    <t>※ 保育士・教員数は兼務を含む。</t>
    <rPh sb="2" eb="5">
      <t>ホイクシ</t>
    </rPh>
    <rPh sb="8" eb="9">
      <t>スウ</t>
    </rPh>
    <rPh sb="10" eb="12">
      <t>ケンム</t>
    </rPh>
    <rPh sb="13" eb="14">
      <t>フク</t>
    </rPh>
    <phoneticPr fontId="3"/>
  </si>
  <si>
    <t>田</t>
    <rPh sb="0" eb="1">
      <t>タ</t>
    </rPh>
    <phoneticPr fontId="3"/>
  </si>
  <si>
    <t>人　　　　　　口</t>
    <rPh sb="0" eb="1">
      <t>ヒト</t>
    </rPh>
    <rPh sb="7" eb="8">
      <t>クチ</t>
    </rPh>
    <phoneticPr fontId="3"/>
  </si>
  <si>
    <t>総　数</t>
    <rPh sb="0" eb="1">
      <t>ソウ</t>
    </rPh>
    <rPh sb="2" eb="3">
      <t>スウ</t>
    </rPh>
    <phoneticPr fontId="3"/>
  </si>
  <si>
    <t>ブラジル</t>
    <phoneticPr fontId="3"/>
  </si>
  <si>
    <t>出生</t>
    <rPh sb="0" eb="2">
      <t>シュッショウ</t>
    </rPh>
    <phoneticPr fontId="3"/>
  </si>
  <si>
    <t>県　　外</t>
    <rPh sb="0" eb="1">
      <t>ケン</t>
    </rPh>
    <rPh sb="3" eb="4">
      <t>ソト</t>
    </rPh>
    <phoneticPr fontId="3"/>
  </si>
  <si>
    <t xml:space="preserve"> 岡崎市十王町2丁目9番地</t>
    <rPh sb="3" eb="4">
      <t>シ</t>
    </rPh>
    <rPh sb="4" eb="5">
      <t>ジュウ</t>
    </rPh>
    <rPh sb="5" eb="6">
      <t>オウ</t>
    </rPh>
    <rPh sb="6" eb="7">
      <t>マチ</t>
    </rPh>
    <rPh sb="8" eb="10">
      <t>チョウメ</t>
    </rPh>
    <rPh sb="11" eb="13">
      <t>バンチ</t>
    </rPh>
    <phoneticPr fontId="3"/>
  </si>
  <si>
    <t>教員・
保育士数</t>
    <rPh sb="0" eb="2">
      <t>キョウイン</t>
    </rPh>
    <rPh sb="4" eb="6">
      <t>ホイク</t>
    </rPh>
    <rPh sb="6" eb="7">
      <t>シ</t>
    </rPh>
    <rPh sb="7" eb="8">
      <t>スウ</t>
    </rPh>
    <phoneticPr fontId="3"/>
  </si>
  <si>
    <t xml:space="preserve"> 刈谷市東陽町1丁目1番地</t>
    <rPh sb="8" eb="10">
      <t>チョウメ</t>
    </rPh>
    <rPh sb="11" eb="13">
      <t>バンチ</t>
    </rPh>
    <phoneticPr fontId="3"/>
  </si>
  <si>
    <t xml:space="preserve"> 西尾市寄住町下田22番地</t>
    <rPh sb="11" eb="13">
      <t>バンチ</t>
    </rPh>
    <phoneticPr fontId="3"/>
  </si>
  <si>
    <t xml:space="preserve"> みよし市三好町小坂50番地</t>
    <rPh sb="4" eb="5">
      <t>シ</t>
    </rPh>
    <rPh sb="5" eb="7">
      <t>ミヨシ</t>
    </rPh>
    <rPh sb="7" eb="8">
      <t>チョウ</t>
    </rPh>
    <rPh sb="8" eb="10">
      <t>コサカ</t>
    </rPh>
    <rPh sb="12" eb="14">
      <t>バンチ</t>
    </rPh>
    <phoneticPr fontId="3"/>
  </si>
  <si>
    <t xml:space="preserve"> 碧南市松本町28番地</t>
    <rPh sb="9" eb="11">
      <t>バンチ</t>
    </rPh>
    <phoneticPr fontId="3"/>
  </si>
  <si>
    <t xml:space="preserve"> 高浜市青木町4丁目1番地2</t>
    <rPh sb="11" eb="13">
      <t>バンチ</t>
    </rPh>
    <phoneticPr fontId="3"/>
  </si>
  <si>
    <t xml:space="preserve"> 幸田町大字菱池字元林1番地1</t>
    <rPh sb="12" eb="14">
      <t>バンチ</t>
    </rPh>
    <phoneticPr fontId="3"/>
  </si>
  <si>
    <t xml:space="preserve"> 安城市桜町18番23号</t>
    <rPh sb="8" eb="9">
      <t>バン</t>
    </rPh>
    <rPh sb="11" eb="12">
      <t>ゴウ</t>
    </rPh>
    <phoneticPr fontId="3"/>
  </si>
  <si>
    <t xml:space="preserve"> 豊田市西町3丁目60番地</t>
    <rPh sb="1" eb="3">
      <t>トヨタ</t>
    </rPh>
    <rPh sb="3" eb="4">
      <t>シ</t>
    </rPh>
    <rPh sb="4" eb="5">
      <t>ニシ</t>
    </rPh>
    <rPh sb="5" eb="6">
      <t>マチ</t>
    </rPh>
    <rPh sb="7" eb="9">
      <t>チョウメ</t>
    </rPh>
    <rPh sb="11" eb="13">
      <t>バンチ</t>
    </rPh>
    <phoneticPr fontId="3"/>
  </si>
  <si>
    <t>分類不能</t>
    <phoneticPr fontId="3"/>
  </si>
  <si>
    <t>（２）歳 出</t>
    <rPh sb="3" eb="4">
      <t>サイ</t>
    </rPh>
    <rPh sb="5" eb="6">
      <t>シュツ</t>
    </rPh>
    <phoneticPr fontId="3"/>
  </si>
  <si>
    <t>ベトナム</t>
    <phoneticPr fontId="3"/>
  </si>
  <si>
    <t xml:space="preserve"> kikaku@city.aichi-miyoshi.lg.jp</t>
    <phoneticPr fontId="3"/>
  </si>
  <si>
    <t xml:space="preserve"> keiei@city.anjo.lg.jp</t>
    <phoneticPr fontId="3"/>
  </si>
  <si>
    <t xml:space="preserve"> 西尾市 総合政策部</t>
    <rPh sb="5" eb="7">
      <t>ソウゴウ</t>
    </rPh>
    <rPh sb="7" eb="9">
      <t>セイサク</t>
    </rPh>
    <rPh sb="9" eb="10">
      <t>ブ</t>
    </rPh>
    <phoneticPr fontId="3"/>
  </si>
  <si>
    <t xml:space="preserve"> toukei@city.kariya.lg.jp</t>
    <phoneticPr fontId="3"/>
  </si>
  <si>
    <t>Ｒ 2年</t>
  </si>
  <si>
    <t>※ 西尾市下段は、平成３１年４月１日に新たに開校された義務教育学校。</t>
    <rPh sb="2" eb="5">
      <t>ニシオシ</t>
    </rPh>
    <rPh sb="5" eb="7">
      <t>カダン</t>
    </rPh>
    <rPh sb="9" eb="11">
      <t>ヘイセイ</t>
    </rPh>
    <rPh sb="13" eb="14">
      <t>ネン</t>
    </rPh>
    <rPh sb="15" eb="16">
      <t>ガツ</t>
    </rPh>
    <rPh sb="17" eb="18">
      <t>ニチ</t>
    </rPh>
    <rPh sb="19" eb="20">
      <t>アラ</t>
    </rPh>
    <rPh sb="22" eb="24">
      <t>カイコウ</t>
    </rPh>
    <rPh sb="27" eb="29">
      <t>ギム</t>
    </rPh>
    <rPh sb="29" eb="31">
      <t>キョウイク</t>
    </rPh>
    <rPh sb="31" eb="33">
      <t>ガッコウ</t>
    </rPh>
    <phoneticPr fontId="3"/>
  </si>
  <si>
    <t>※ 義務教育学校とは、小学校課程と中学校課程を一貫して行う学校。</t>
    <rPh sb="2" eb="4">
      <t>ギム</t>
    </rPh>
    <rPh sb="4" eb="6">
      <t>キョウイク</t>
    </rPh>
    <rPh sb="6" eb="8">
      <t>ガッコウ</t>
    </rPh>
    <rPh sb="11" eb="14">
      <t>ショウガッコウ</t>
    </rPh>
    <rPh sb="14" eb="16">
      <t>カテイ</t>
    </rPh>
    <rPh sb="17" eb="20">
      <t>チュウガッコウ</t>
    </rPh>
    <rPh sb="20" eb="22">
      <t>カテイ</t>
    </rPh>
    <rPh sb="23" eb="25">
      <t>イッカン</t>
    </rPh>
    <rPh sb="27" eb="28">
      <t>オコナ</t>
    </rPh>
    <rPh sb="29" eb="31">
      <t>ガッコウ</t>
    </rPh>
    <phoneticPr fontId="3"/>
  </si>
  <si>
    <t>環境性能割交付金</t>
    <phoneticPr fontId="3"/>
  </si>
  <si>
    <t xml:space="preserve"> 0561-76-5021</t>
    <phoneticPr fontId="3"/>
  </si>
  <si>
    <t xml:space="preserve"> toukei@city.nishio.lg.jp</t>
    <phoneticPr fontId="3"/>
  </si>
  <si>
    <t xml:space="preserve">  企画課 企画２係</t>
    <rPh sb="2" eb="4">
      <t>キカク</t>
    </rPh>
    <rPh sb="6" eb="8">
      <t>キカク</t>
    </rPh>
    <rPh sb="9" eb="10">
      <t>カカリ</t>
    </rPh>
    <phoneticPr fontId="3"/>
  </si>
  <si>
    <t>（令和2年2月1日　農林業センサス）</t>
    <rPh sb="1" eb="3">
      <t>レイワ</t>
    </rPh>
    <phoneticPr fontId="3"/>
  </si>
  <si>
    <r>
      <t xml:space="preserve">準単一
複合経営
</t>
    </r>
    <r>
      <rPr>
        <sz val="8"/>
        <rFont val="ＭＳ ゴシック"/>
        <family val="3"/>
        <charset val="128"/>
      </rPr>
      <t>単位：経営体</t>
    </r>
    <rPh sb="0" eb="1">
      <t>ジュン</t>
    </rPh>
    <rPh sb="1" eb="3">
      <t>タンイツ</t>
    </rPh>
    <rPh sb="4" eb="6">
      <t>フクゴウ</t>
    </rPh>
    <rPh sb="6" eb="8">
      <t>ケイエイ</t>
    </rPh>
    <phoneticPr fontId="3"/>
  </si>
  <si>
    <r>
      <t xml:space="preserve">複合経営
</t>
    </r>
    <r>
      <rPr>
        <sz val="8"/>
        <rFont val="ＭＳ ゴシック"/>
        <family val="3"/>
        <charset val="128"/>
      </rPr>
      <t>単位：経営体</t>
    </r>
    <phoneticPr fontId="3"/>
  </si>
  <si>
    <r>
      <t xml:space="preserve">農家数
</t>
    </r>
    <r>
      <rPr>
        <sz val="8"/>
        <rFont val="ＭＳ ゴシック"/>
        <family val="3"/>
        <charset val="128"/>
      </rPr>
      <t>単位：戸</t>
    </r>
    <phoneticPr fontId="3"/>
  </si>
  <si>
    <r>
      <t>単一経営　　　</t>
    </r>
    <r>
      <rPr>
        <sz val="8"/>
        <rFont val="ＭＳ ゴシック"/>
        <family val="3"/>
        <charset val="128"/>
      </rPr>
      <t>単位：経営体</t>
    </r>
    <phoneticPr fontId="3"/>
  </si>
  <si>
    <t>雑 穀
いも類
豆 類</t>
    <phoneticPr fontId="3"/>
  </si>
  <si>
    <t>麦類作</t>
    <phoneticPr fontId="3"/>
  </si>
  <si>
    <t>稲作</t>
    <phoneticPr fontId="3"/>
  </si>
  <si>
    <t>工芸
農作物</t>
    <phoneticPr fontId="3"/>
  </si>
  <si>
    <t>施設
野菜</t>
    <phoneticPr fontId="3"/>
  </si>
  <si>
    <t>果樹類</t>
    <phoneticPr fontId="3"/>
  </si>
  <si>
    <t>花き
花木</t>
    <phoneticPr fontId="3"/>
  </si>
  <si>
    <t>X</t>
  </si>
  <si>
    <t>-</t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</si>
  <si>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</si>
  <si>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</si>
  <si>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０歳</t>
    <phoneticPr fontId="3"/>
  </si>
  <si>
    <t xml:space="preserve"> 0566-48-0077</t>
    <phoneticPr fontId="3"/>
  </si>
  <si>
    <t>複合
ｻｰﾋﾞｽ
事業</t>
    <phoneticPr fontId="3"/>
  </si>
  <si>
    <t xml:space="preserve"> 公 務
(他に分類されないもの)</t>
    <phoneticPr fontId="3"/>
  </si>
  <si>
    <t>宿泊業､
飲食
ｻｰﾋﾞｽ業</t>
    <phoneticPr fontId="3"/>
  </si>
  <si>
    <t>農  業</t>
    <rPh sb="0" eb="1">
      <t>ノウ</t>
    </rPh>
    <rPh sb="3" eb="4">
      <t>ギョウ</t>
    </rPh>
    <phoneticPr fontId="3"/>
  </si>
  <si>
    <t>学術研究
専門・技術ｻｰﾋﾞｽ</t>
    <phoneticPr fontId="3"/>
  </si>
  <si>
    <t>宿泊業、
飲食
ｻｰﾋﾞｽ業</t>
    <phoneticPr fontId="3"/>
  </si>
  <si>
    <t>生活関連
ｻｰﾋﾞｽ業
娯楽業</t>
    <phoneticPr fontId="3"/>
  </si>
  <si>
    <t>教育学習
支援業</t>
    <phoneticPr fontId="3"/>
  </si>
  <si>
    <t>学術研究､
専門･技術
ｻｰﾋﾞｽ業</t>
    <phoneticPr fontId="3"/>
  </si>
  <si>
    <t>生活関連
ｻｰﾋﾞｽ業､
娯楽業</t>
    <phoneticPr fontId="3"/>
  </si>
  <si>
    <t>教育､学習
支援業</t>
    <phoneticPr fontId="3"/>
  </si>
  <si>
    <t>※　農家数：販売農家と自給的農家の合計。経営耕地面積が10a以上又は調査前1年間の販売額が15万円以上の世帯。
※　農業経営体：経営耕地面積30a以上又は調査前1年間の販売額50万円以上など、一定基準以上の農業を行う農家や
　　事業体。               
※　単一経営：主位部門の販売金額が８割以上の経営体。
※　準単一複合経営：主位部門の販売金額が６割以上８割未満の経営体。
※　複合経営：主位部門の販売金額が６割未満の経営体。</t>
    <rPh sb="52" eb="54">
      <t>セタイ</t>
    </rPh>
    <rPh sb="66" eb="68">
      <t>コウチ</t>
    </rPh>
    <rPh sb="68" eb="70">
      <t>メンセキ</t>
    </rPh>
    <rPh sb="136" eb="138">
      <t>タンイツ</t>
    </rPh>
    <rPh sb="138" eb="140">
      <t>ケイエイ</t>
    </rPh>
    <rPh sb="146" eb="148">
      <t>ハンバイ</t>
    </rPh>
    <rPh sb="148" eb="150">
      <t>キンガク</t>
    </rPh>
    <rPh sb="152" eb="153">
      <t>ワリ</t>
    </rPh>
    <rPh sb="153" eb="155">
      <t>イジョウ</t>
    </rPh>
    <rPh sb="156" eb="159">
      <t>ケイエイタイ</t>
    </rPh>
    <rPh sb="163" eb="164">
      <t>ジュン</t>
    </rPh>
    <rPh sb="166" eb="168">
      <t>フクゴウ</t>
    </rPh>
    <rPh sb="182" eb="183">
      <t>ワリ</t>
    </rPh>
    <rPh sb="183" eb="185">
      <t>イジョウ</t>
    </rPh>
    <rPh sb="187" eb="189">
      <t>ミマン</t>
    </rPh>
    <rPh sb="197" eb="199">
      <t>フクゴウ</t>
    </rPh>
    <rPh sb="214" eb="216">
      <t>ミマン</t>
    </rPh>
    <phoneticPr fontId="3"/>
  </si>
  <si>
    <r>
      <t>（令和2</t>
    </r>
    <r>
      <rPr>
        <sz val="10.8"/>
        <rFont val="ＭＳ 明朝"/>
        <family val="1"/>
        <charset val="128"/>
      </rPr>
      <t>年10月1日</t>
    </r>
    <r>
      <rPr>
        <sz val="10.8"/>
        <rFont val="ＭＳ 明朝"/>
        <family val="1"/>
        <charset val="128"/>
      </rPr>
      <t xml:space="preserve"> </t>
    </r>
    <r>
      <rPr>
        <sz val="10.8"/>
        <rFont val="ＭＳ 明朝"/>
        <family val="1"/>
        <charset val="128"/>
      </rPr>
      <t>国勢調査 単位：人）</t>
    </r>
    <rPh sb="1" eb="3">
      <t>レイワ</t>
    </rPh>
    <rPh sb="4" eb="5">
      <t>ネン</t>
    </rPh>
    <rPh sb="5" eb="8">
      <t>１０ガツ</t>
    </rPh>
    <rPh sb="8" eb="10">
      <t>１ニチ</t>
    </rPh>
    <rPh sb="11" eb="13">
      <t>コクセイ</t>
    </rPh>
    <rPh sb="13" eb="15">
      <t>チョウサ</t>
    </rPh>
    <rPh sb="16" eb="18">
      <t>タンイ</t>
    </rPh>
    <rPh sb="19" eb="20">
      <t>ニン</t>
    </rPh>
    <phoneticPr fontId="3"/>
  </si>
  <si>
    <t>（令和2年10月1日 国勢調査 単位：人）</t>
    <rPh sb="1" eb="3">
      <t>レイワ</t>
    </rPh>
    <phoneticPr fontId="3"/>
  </si>
  <si>
    <t>（令和3年6月1日 経済センサス-活動調査）</t>
    <rPh sb="1" eb="3">
      <t>レイワ</t>
    </rPh>
    <rPh sb="17" eb="19">
      <t>カツドウ</t>
    </rPh>
    <rPh sb="19" eb="21">
      <t>チョウサ</t>
    </rPh>
    <phoneticPr fontId="3"/>
  </si>
  <si>
    <t xml:space="preserve">  広報広聴課 統計担当</t>
    <rPh sb="2" eb="4">
      <t>コウホウ</t>
    </rPh>
    <rPh sb="4" eb="6">
      <t>コウチョウ</t>
    </rPh>
    <rPh sb="6" eb="7">
      <t>カ</t>
    </rPh>
    <rPh sb="8" eb="10">
      <t>トウケイ</t>
    </rPh>
    <rPh sb="10" eb="12">
      <t>タントウ</t>
    </rPh>
    <phoneticPr fontId="3"/>
  </si>
  <si>
    <t xml:space="preserve">  企画政策課 政策グループ</t>
    <rPh sb="8" eb="10">
      <t>セイサク</t>
    </rPh>
    <phoneticPr fontId="3"/>
  </si>
  <si>
    <t xml:space="preserve"> 0564-63-5132（直通）</t>
    <rPh sb="14" eb="16">
      <t>チョクツウ</t>
    </rPh>
    <phoneticPr fontId="3"/>
  </si>
  <si>
    <t xml:space="preserve"> 0563-65-2160 (直通)</t>
  </si>
  <si>
    <t>県内及び
そ の 他</t>
    <rPh sb="2" eb="3">
      <t>オヨ</t>
    </rPh>
    <phoneticPr fontId="3"/>
  </si>
  <si>
    <r>
      <t>県内</t>
    </r>
    <r>
      <rPr>
        <sz val="10.8"/>
        <rFont val="ＭＳ 明朝"/>
        <family val="1"/>
        <charset val="128"/>
      </rPr>
      <t>及び
そ の 他</t>
    </r>
    <rPh sb="0" eb="2">
      <t>ケンナイ</t>
    </rPh>
    <rPh sb="2" eb="3">
      <t>オヨ</t>
    </rPh>
    <rPh sb="5" eb="10">
      <t>ソノタ</t>
    </rPh>
    <phoneticPr fontId="3"/>
  </si>
  <si>
    <t>（令和3年6月1日 経済センサス-活動調査 単位：万円）</t>
    <rPh sb="1" eb="3">
      <t>レイワ</t>
    </rPh>
    <rPh sb="10" eb="12">
      <t>ケイザイ</t>
    </rPh>
    <rPh sb="17" eb="19">
      <t>カツドウ</t>
    </rPh>
    <rPh sb="19" eb="21">
      <t>チョウサ</t>
    </rPh>
    <phoneticPr fontId="3"/>
  </si>
  <si>
    <t>X</t>
    <phoneticPr fontId="3"/>
  </si>
  <si>
    <t>田園居住地域</t>
    <rPh sb="0" eb="1">
      <t>タ</t>
    </rPh>
    <rPh sb="1" eb="2">
      <t>エン</t>
    </rPh>
    <phoneticPr fontId="3"/>
  </si>
  <si>
    <t xml:space="preserve"> 0566-95-9867(直通）</t>
    <rPh sb="14" eb="16">
      <t>チョクツウ</t>
    </rPh>
    <phoneticPr fontId="3"/>
  </si>
  <si>
    <t xml:space="preserve"> みよし市 経営企画部</t>
    <rPh sb="4" eb="5">
      <t>シ</t>
    </rPh>
    <rPh sb="6" eb="8">
      <t>ケイエイ</t>
    </rPh>
    <rPh sb="8" eb="10">
      <t>キカク</t>
    </rPh>
    <rPh sb="10" eb="11">
      <t>ブ</t>
    </rPh>
    <phoneticPr fontId="3"/>
  </si>
  <si>
    <t>豊 田 市</t>
    <phoneticPr fontId="3"/>
  </si>
  <si>
    <t>みよし市</t>
    <phoneticPr fontId="3"/>
  </si>
  <si>
    <t>知 立 市</t>
    <rPh sb="0" eb="5">
      <t>チリュウシ</t>
    </rPh>
    <phoneticPr fontId="20"/>
  </si>
  <si>
    <t>知 立 市</t>
    <rPh sb="0" eb="5">
      <t>チリュウシ</t>
    </rPh>
    <phoneticPr fontId="22"/>
  </si>
  <si>
    <t>知立市</t>
    <rPh sb="0" eb="3">
      <t>チリュウシ</t>
    </rPh>
    <phoneticPr fontId="22"/>
  </si>
  <si>
    <t>Ｈ22年</t>
    <phoneticPr fontId="22"/>
  </si>
  <si>
    <t>Ｈ27年</t>
    <phoneticPr fontId="22"/>
  </si>
  <si>
    <t>-</t>
    <phoneticPr fontId="22"/>
  </si>
  <si>
    <t>X</t>
    <phoneticPr fontId="22"/>
  </si>
  <si>
    <t xml:space="preserve"> 知 立 市 </t>
  </si>
  <si>
    <t>（令和3年6月1日 経済センサス-活動調査 単位：百万円）</t>
    <rPh sb="25" eb="26">
      <t>ヒャク</t>
    </rPh>
    <phoneticPr fontId="3"/>
  </si>
  <si>
    <t>-</t>
    <phoneticPr fontId="26"/>
  </si>
  <si>
    <t xml:space="preserve">  秘書課 広報統計係</t>
    <rPh sb="2" eb="4">
      <t>ヒショ</t>
    </rPh>
    <rPh sb="4" eb="5">
      <t>カ</t>
    </rPh>
    <rPh sb="6" eb="8">
      <t>コウホウ</t>
    </rPh>
    <rPh sb="8" eb="10">
      <t>トウケイ</t>
    </rPh>
    <rPh sb="10" eb="11">
      <t>ガカリ</t>
    </rPh>
    <phoneticPr fontId="3"/>
  </si>
  <si>
    <t xml:space="preserve"> hishoka@city.hekinan.lg.jp</t>
    <phoneticPr fontId="3"/>
  </si>
  <si>
    <t xml:space="preserve"> 0566-95-0008（直通） </t>
    <rPh sb="14" eb="16">
      <t>チョクツウ</t>
    </rPh>
    <phoneticPr fontId="3"/>
  </si>
  <si>
    <t xml:space="preserve">  経営管理課　行革・経営係</t>
    <rPh sb="2" eb="4">
      <t>ケイエイ</t>
    </rPh>
    <rPh sb="4" eb="6">
      <t>カンリ</t>
    </rPh>
    <rPh sb="6" eb="7">
      <t>カ</t>
    </rPh>
    <rPh sb="8" eb="10">
      <t>ギョウカク</t>
    </rPh>
    <rPh sb="11" eb="13">
      <t>ケイエイ</t>
    </rPh>
    <rPh sb="13" eb="14">
      <t>ガカリ</t>
    </rPh>
    <phoneticPr fontId="3"/>
  </si>
  <si>
    <t xml:space="preserve"> 知立市 企画部</t>
    <rPh sb="5" eb="7">
      <t>キカク</t>
    </rPh>
    <rPh sb="7" eb="8">
      <t>ブ</t>
    </rPh>
    <phoneticPr fontId="3"/>
  </si>
  <si>
    <t xml:space="preserve"> 0566-95-0114(直通)</t>
    <rPh sb="14" eb="16">
      <t>チョクツウ</t>
    </rPh>
    <phoneticPr fontId="3"/>
  </si>
  <si>
    <t xml:space="preserve">  企画政策課 地方創生SDGs係</t>
    <rPh sb="4" eb="6">
      <t>セイサク</t>
    </rPh>
    <rPh sb="8" eb="12">
      <t>チホウソ</t>
    </rPh>
    <rPh sb="16" eb="17">
      <t>カカ</t>
    </rPh>
    <phoneticPr fontId="3"/>
  </si>
  <si>
    <t xml:space="preserve"> 知立市広見3丁目1番地</t>
    <rPh sb="10" eb="12">
      <t>バンチ</t>
    </rPh>
    <phoneticPr fontId="3"/>
  </si>
  <si>
    <t xml:space="preserve"> 0566-83-1141</t>
    <phoneticPr fontId="3"/>
  </si>
  <si>
    <t>知 立 市</t>
    <rPh sb="0" eb="5">
      <t>チリュウシ</t>
    </rPh>
    <phoneticPr fontId="3"/>
  </si>
  <si>
    <t>※ 数値にはすべて「約」がつく。</t>
    <rPh sb="2" eb="4">
      <t>スウチ</t>
    </rPh>
    <rPh sb="10" eb="11">
      <t>ヤク</t>
    </rPh>
    <phoneticPr fontId="3"/>
  </si>
  <si>
    <t>（令和8年3月現在）</t>
    <rPh sb="1" eb="3">
      <t>レイワ</t>
    </rPh>
    <rPh sb="4" eb="5">
      <t>ネン</t>
    </rPh>
    <rPh sb="6" eb="7">
      <t>ガツ</t>
    </rPh>
    <rPh sb="7" eb="9">
      <t>ゲンザイ</t>
    </rPh>
    <phoneticPr fontId="3"/>
  </si>
  <si>
    <t>　DX推進グループ　統計担当</t>
    <rPh sb="3" eb="5">
      <t>スイシン</t>
    </rPh>
    <phoneticPr fontId="3"/>
  </si>
  <si>
    <t xml:space="preserve"> dx-suishin@city.takahama.lg.jp</t>
    <phoneticPr fontId="3"/>
  </si>
  <si>
    <t>（令和7年1月1日 単位：k㎡）</t>
    <rPh sb="1" eb="2">
      <t>レイ</t>
    </rPh>
    <rPh sb="2" eb="3">
      <t>カズ</t>
    </rPh>
    <rPh sb="4" eb="5">
      <t>ネン</t>
    </rPh>
    <rPh sb="6" eb="7">
      <t>ガツ</t>
    </rPh>
    <rPh sb="7" eb="9">
      <t>１ニチ</t>
    </rPh>
    <rPh sb="10" eb="12">
      <t>タンイ</t>
    </rPh>
    <phoneticPr fontId="3"/>
  </si>
  <si>
    <r>
      <t>（令和7</t>
    </r>
    <r>
      <rPr>
        <sz val="10.8"/>
        <rFont val="ＭＳ 明朝"/>
        <family val="1"/>
        <charset val="128"/>
      </rPr>
      <t>年12月31日 単位：ha）</t>
    </r>
    <rPh sb="1" eb="3">
      <t>レイワ</t>
    </rPh>
    <rPh sb="4" eb="5">
      <t>ネン</t>
    </rPh>
    <rPh sb="5" eb="8">
      <t>１２ガツ</t>
    </rPh>
    <rPh sb="8" eb="11">
      <t>３１ニチ</t>
    </rPh>
    <rPh sb="12" eb="14">
      <t>タンイ</t>
    </rPh>
    <phoneticPr fontId="3"/>
  </si>
  <si>
    <r>
      <t>(令和7</t>
    </r>
    <r>
      <rPr>
        <sz val="10.8"/>
        <rFont val="ＭＳ 明朝"/>
        <family val="1"/>
        <charset val="128"/>
      </rPr>
      <t>年10月1日</t>
    </r>
    <r>
      <rPr>
        <sz val="10.8"/>
        <rFont val="ＭＳ 明朝"/>
        <family val="1"/>
        <charset val="128"/>
      </rPr>
      <t xml:space="preserve"> </t>
    </r>
    <r>
      <rPr>
        <sz val="10.8"/>
        <rFont val="ＭＳ 明朝"/>
        <family val="1"/>
        <charset val="128"/>
      </rPr>
      <t>住民基本台帳）</t>
    </r>
    <rPh sb="1" eb="3">
      <t>レイワ</t>
    </rPh>
    <rPh sb="4" eb="5">
      <t>ネン</t>
    </rPh>
    <rPh sb="5" eb="8">
      <t>１０ガツ</t>
    </rPh>
    <rPh sb="8" eb="10">
      <t>１ニチ</t>
    </rPh>
    <rPh sb="11" eb="13">
      <t>ジュウミン</t>
    </rPh>
    <rPh sb="13" eb="15">
      <t>キホン</t>
    </rPh>
    <rPh sb="15" eb="17">
      <t>ダイチョウ</t>
    </rPh>
    <phoneticPr fontId="3"/>
  </si>
  <si>
    <r>
      <t>(令和7</t>
    </r>
    <r>
      <rPr>
        <sz val="10.8"/>
        <rFont val="ＭＳ 明朝"/>
        <family val="1"/>
        <charset val="128"/>
      </rPr>
      <t>年</t>
    </r>
    <r>
      <rPr>
        <sz val="10.8"/>
        <rFont val="ＭＳ 明朝"/>
        <family val="1"/>
        <charset val="128"/>
      </rPr>
      <t>10</t>
    </r>
    <r>
      <rPr>
        <sz val="10.8"/>
        <rFont val="ＭＳ 明朝"/>
        <family val="1"/>
        <charset val="128"/>
      </rPr>
      <t>月1日　住民基本台帳</t>
    </r>
    <r>
      <rPr>
        <sz val="10.8"/>
        <rFont val="ＭＳ 明朝"/>
        <family val="1"/>
        <charset val="128"/>
      </rPr>
      <t xml:space="preserve">  単位：人</t>
    </r>
    <r>
      <rPr>
        <sz val="10.8"/>
        <rFont val="ＭＳ 明朝"/>
        <family val="1"/>
        <charset val="128"/>
      </rPr>
      <t>）</t>
    </r>
    <rPh sb="1" eb="3">
      <t>レイワ</t>
    </rPh>
    <rPh sb="4" eb="5">
      <t>ネン</t>
    </rPh>
    <rPh sb="5" eb="6">
      <t>ガンネン</t>
    </rPh>
    <rPh sb="7" eb="8">
      <t>ガツ</t>
    </rPh>
    <rPh sb="8" eb="10">
      <t>１ニチ</t>
    </rPh>
    <rPh sb="11" eb="13">
      <t>ジュウミン</t>
    </rPh>
    <rPh sb="13" eb="15">
      <t>キホン</t>
    </rPh>
    <rPh sb="15" eb="17">
      <t>ダイチョウ</t>
    </rPh>
    <rPh sb="19" eb="21">
      <t>タンイ</t>
    </rPh>
    <rPh sb="22" eb="23">
      <t>ヒト</t>
    </rPh>
    <phoneticPr fontId="3"/>
  </si>
  <si>
    <t>Ｒ 7年</t>
    <phoneticPr fontId="3"/>
  </si>
  <si>
    <r>
      <t>（令和7年5</t>
    </r>
    <r>
      <rPr>
        <sz val="10.8"/>
        <rFont val="ＭＳ 明朝"/>
        <family val="1"/>
        <charset val="128"/>
      </rPr>
      <t>月</t>
    </r>
    <r>
      <rPr>
        <sz val="10.8"/>
        <rFont val="ＭＳ 明朝"/>
        <family val="1"/>
        <charset val="128"/>
      </rPr>
      <t>1</t>
    </r>
    <r>
      <rPr>
        <sz val="10.8"/>
        <rFont val="ＭＳ 明朝"/>
        <family val="1"/>
        <charset val="128"/>
      </rPr>
      <t>日）</t>
    </r>
    <rPh sb="1" eb="3">
      <t>レイワ</t>
    </rPh>
    <rPh sb="4" eb="5">
      <t>ネン</t>
    </rPh>
    <rPh sb="5" eb="6">
      <t>ガンネン</t>
    </rPh>
    <rPh sb="6" eb="7">
      <t>ガツ</t>
    </rPh>
    <rPh sb="8" eb="9">
      <t>ニチ</t>
    </rPh>
    <phoneticPr fontId="3"/>
  </si>
  <si>
    <r>
      <t>（令和7</t>
    </r>
    <r>
      <rPr>
        <sz val="10.8"/>
        <rFont val="ＭＳ 明朝"/>
        <family val="1"/>
        <charset val="128"/>
      </rPr>
      <t>年5月1日</t>
    </r>
    <r>
      <rPr>
        <sz val="10.8"/>
        <rFont val="ＭＳ 明朝"/>
        <family val="1"/>
        <charset val="128"/>
      </rPr>
      <t xml:space="preserve"> </t>
    </r>
    <r>
      <rPr>
        <sz val="10.8"/>
        <rFont val="ＭＳ 明朝"/>
        <family val="1"/>
        <charset val="128"/>
      </rPr>
      <t>学校基本調査）</t>
    </r>
    <rPh sb="1" eb="3">
      <t>レイワ</t>
    </rPh>
    <rPh sb="4" eb="5">
      <t>ネン</t>
    </rPh>
    <rPh sb="5" eb="7">
      <t>５ガツ</t>
    </rPh>
    <rPh sb="7" eb="9">
      <t>１ニチ</t>
    </rPh>
    <rPh sb="10" eb="12">
      <t>ガッコウ</t>
    </rPh>
    <rPh sb="12" eb="14">
      <t>キホン</t>
    </rPh>
    <rPh sb="14" eb="16">
      <t>チョウサ</t>
    </rPh>
    <phoneticPr fontId="3"/>
  </si>
  <si>
    <t>６ 令和6年度一般会計歳入歳出決算額</t>
    <rPh sb="2" eb="3">
      <t>レイ</t>
    </rPh>
    <rPh sb="3" eb="4">
      <t>カズ</t>
    </rPh>
    <rPh sb="5" eb="7">
      <t>ネンド</t>
    </rPh>
    <rPh sb="6" eb="7">
      <t>ガンネン</t>
    </rPh>
    <rPh sb="7" eb="9">
      <t>イッパン</t>
    </rPh>
    <rPh sb="9" eb="11">
      <t>カイケイ</t>
    </rPh>
    <rPh sb="11" eb="13">
      <t>サイニュウ</t>
    </rPh>
    <rPh sb="13" eb="15">
      <t>サイシュツ</t>
    </rPh>
    <rPh sb="15" eb="17">
      <t>ケッサン</t>
    </rPh>
    <rPh sb="17" eb="18">
      <t>ガク</t>
    </rPh>
    <phoneticPr fontId="3"/>
  </si>
  <si>
    <t xml:space="preserve"> 0566-95-9548 （直通)</t>
    <rPh sb="15" eb="17">
      <t>チョクツウ</t>
    </rPh>
    <phoneticPr fontId="3"/>
  </si>
  <si>
    <t>-</t>
    <phoneticPr fontId="28"/>
  </si>
  <si>
    <t>※ 上段は保育所、中段は認定こども園、下段は幼稚園を示す。</t>
    <rPh sb="2" eb="4">
      <t>ジョウダン</t>
    </rPh>
    <rPh sb="5" eb="7">
      <t>ホイク</t>
    </rPh>
    <rPh sb="7" eb="8">
      <t>ジョ</t>
    </rPh>
    <rPh sb="26" eb="27">
      <t>シメ</t>
    </rPh>
    <phoneticPr fontId="3"/>
  </si>
  <si>
    <t>5</t>
  </si>
  <si>
    <t>20</t>
    <phoneticPr fontId="3"/>
  </si>
  <si>
    <t>54</t>
    <phoneticPr fontId="3"/>
  </si>
  <si>
    <t>(34)</t>
    <phoneticPr fontId="3"/>
  </si>
  <si>
    <t>（１）保育所・認定こども園・幼稚園</t>
    <rPh sb="7" eb="9">
      <t>ニンテイ</t>
    </rPh>
    <rPh sb="12" eb="13">
      <t>エン</t>
    </rPh>
    <phoneticPr fontId="3"/>
  </si>
  <si>
    <t>8</t>
    <phoneticPr fontId="3"/>
  </si>
  <si>
    <t>(1)</t>
    <phoneticPr fontId="3"/>
  </si>
  <si>
    <t>3</t>
  </si>
  <si>
    <t>3</t>
    <phoneticPr fontId="3"/>
  </si>
  <si>
    <t>(-)</t>
    <phoneticPr fontId="28"/>
  </si>
  <si>
    <t>(2)</t>
    <phoneticPr fontId="3"/>
  </si>
  <si>
    <t>5</t>
    <phoneticPr fontId="3"/>
  </si>
  <si>
    <t>(3)</t>
    <phoneticPr fontId="3"/>
  </si>
  <si>
    <t>20</t>
  </si>
  <si>
    <t>(-)</t>
    <phoneticPr fontId="3"/>
  </si>
  <si>
    <t>(5)</t>
  </si>
  <si>
    <t>21</t>
    <phoneticPr fontId="3"/>
  </si>
  <si>
    <t>15</t>
    <phoneticPr fontId="3"/>
  </si>
  <si>
    <t>2</t>
    <phoneticPr fontId="3"/>
  </si>
  <si>
    <t>(10)</t>
    <phoneticPr fontId="3"/>
  </si>
  <si>
    <t>(15)</t>
    <phoneticPr fontId="3"/>
  </si>
  <si>
    <t>60</t>
  </si>
  <si>
    <t>(52)</t>
    <phoneticPr fontId="3"/>
  </si>
  <si>
    <t>26</t>
  </si>
  <si>
    <t>16</t>
  </si>
  <si>
    <t>(6)</t>
  </si>
  <si>
    <t>(8)</t>
    <phoneticPr fontId="3"/>
  </si>
  <si>
    <t>30</t>
    <phoneticPr fontId="3"/>
  </si>
  <si>
    <t>6</t>
    <phoneticPr fontId="3"/>
  </si>
  <si>
    <t>(22)</t>
    <phoneticPr fontId="3"/>
  </si>
  <si>
    <t>11</t>
    <phoneticPr fontId="3"/>
  </si>
  <si>
    <t>4</t>
    <phoneticPr fontId="3"/>
  </si>
  <si>
    <t>12</t>
  </si>
  <si>
    <t>6</t>
  </si>
  <si>
    <t>1</t>
  </si>
  <si>
    <t>1</t>
    <phoneticPr fontId="3"/>
  </si>
  <si>
    <t>※（  ）表示は、教員が小学校課程と中学校課程で兼務し、分けることができないため。</t>
    <rPh sb="5" eb="7">
      <t>ヒョウジ</t>
    </rPh>
    <rPh sb="9" eb="11">
      <t>キョウイン</t>
    </rPh>
    <rPh sb="12" eb="15">
      <t>ショウガッコウ</t>
    </rPh>
    <rPh sb="15" eb="17">
      <t>カテイ</t>
    </rPh>
    <rPh sb="18" eb="21">
      <t>チュウガッコウ</t>
    </rPh>
    <rPh sb="21" eb="23">
      <t>カテイ</t>
    </rPh>
    <rPh sb="24" eb="26">
      <t>ケンム</t>
    </rPh>
    <rPh sb="28" eb="29">
      <t>ワ</t>
    </rPh>
    <phoneticPr fontId="3"/>
  </si>
  <si>
    <t>保育所・認定こども園数・幼稚園数</t>
    <rPh sb="0" eb="2">
      <t>ホイク</t>
    </rPh>
    <rPh sb="2" eb="3">
      <t>ショ</t>
    </rPh>
    <rPh sb="4" eb="6">
      <t>ニンテイ</t>
    </rPh>
    <rPh sb="9" eb="10">
      <t>エン</t>
    </rPh>
    <rPh sb="10" eb="11">
      <t>スウ</t>
    </rPh>
    <rPh sb="15" eb="16">
      <t>スウ</t>
    </rPh>
    <phoneticPr fontId="3"/>
  </si>
  <si>
    <t>※ 保育所・認定こども園・幼稚園数欄の（  ）内は公立を再掲。公立がない場合には（-）と記載。</t>
    <rPh sb="2" eb="4">
      <t>ホイク</t>
    </rPh>
    <rPh sb="4" eb="5">
      <t>ショ</t>
    </rPh>
    <rPh sb="6" eb="8">
      <t>ニンテイ</t>
    </rPh>
    <rPh sb="11" eb="12">
      <t>エン</t>
    </rPh>
    <rPh sb="16" eb="17">
      <t>スウ</t>
    </rPh>
    <rPh sb="17" eb="18">
      <t>ラン</t>
    </rPh>
    <rPh sb="23" eb="24">
      <t>ナイ</t>
    </rPh>
    <rPh sb="25" eb="27">
      <t>コウリツ</t>
    </rPh>
    <rPh sb="28" eb="30">
      <t>サイケイ</t>
    </rPh>
    <rPh sb="31" eb="33">
      <t>コウリツ</t>
    </rPh>
    <rPh sb="36" eb="38">
      <t>バアイ</t>
    </rPh>
    <rPh sb="44" eb="46">
      <t>キサイ</t>
    </rPh>
    <phoneticPr fontId="3"/>
  </si>
  <si>
    <t>目　　　　次</t>
  </si>
  <si>
    <t>１ 各市町統計担当課・係名、所在地、電話・ＦＡＸ番号・Ｅメールアドレス</t>
    <phoneticPr fontId="34"/>
  </si>
  <si>
    <t>･･･</t>
    <phoneticPr fontId="34"/>
  </si>
  <si>
    <t>２ 土地の利用状況</t>
    <phoneticPr fontId="34"/>
  </si>
  <si>
    <t>　(１)　土地利用</t>
  </si>
  <si>
    <t>　(２)　都市計画用途地域別面積</t>
  </si>
  <si>
    <t>３ 人口</t>
    <phoneticPr fontId="34"/>
  </si>
  <si>
    <t>　(１)　世帯数及び男女別、年齢別人口</t>
  </si>
  <si>
    <t>　(２)　国籍別外国人人口</t>
  </si>
  <si>
    <t>　(３)　人口動向</t>
  </si>
  <si>
    <t>　(４)　各市町間流動人口</t>
  </si>
  <si>
    <t>４ 産業</t>
    <phoneticPr fontId="34"/>
  </si>
  <si>
    <t>　(１)　産業別就業者数</t>
  </si>
  <si>
    <t>　(２)　産業別事業所数（民営事業所）</t>
  </si>
  <si>
    <t>　(３)　産業分類別工業製造品出荷額等</t>
  </si>
  <si>
    <t>　(４)　農家数及び農業経営組織別経営体数</t>
  </si>
  <si>
    <t>　(５)　商品販売額</t>
  </si>
  <si>
    <t>５ 福祉・教育</t>
    <phoneticPr fontId="34"/>
  </si>
  <si>
    <t>　(２)　小学校・中学校・高等学校</t>
  </si>
  <si>
    <t>　(１)　歳入</t>
  </si>
  <si>
    <t>　(２)　歳出</t>
  </si>
  <si>
    <t>◎ 統計表中の符号の用法について</t>
    <phoneticPr fontId="34"/>
  </si>
  <si>
    <t>「－」</t>
  </si>
  <si>
    <t>該当数字なし</t>
  </si>
  <si>
    <t>「…」</t>
  </si>
  <si>
    <t>資料なし</t>
  </si>
  <si>
    <t>「０」</t>
  </si>
  <si>
    <t>単位未満</t>
  </si>
  <si>
    <t>「△」</t>
  </si>
  <si>
    <t>マイナス</t>
  </si>
  <si>
    <t>「Ｘ」</t>
  </si>
  <si>
    <t>統計法により秘匿扱いのもの</t>
  </si>
  <si>
    <t>※  統計表の数字は四捨五入してあり、合計と内訳の集計が一致しない場合がある。</t>
    <phoneticPr fontId="34"/>
  </si>
  <si>
    <t>※  統計調査日以降に市町村合併があった数値は、旧市町村の数値を合算している。</t>
    <phoneticPr fontId="34"/>
  </si>
  <si>
    <t>　　（一部例外あり）</t>
    <phoneticPr fontId="34"/>
  </si>
  <si>
    <t>　　　平成18年1月1日　　岡崎市（岡崎市、額田町）</t>
  </si>
  <si>
    <t>　　　平成22年1月4日　　みよし市（市制施行）</t>
  </si>
  <si>
    <t>　　　平成23年4月1日　　西尾市（西尾市、一色町、吉良町、幡豆町）</t>
  </si>
  <si>
    <t>６ 令和６年度一般会計歳入歳出決算額</t>
    <phoneticPr fontId="34"/>
  </si>
  <si>
    <t>※  各統計表の数値は、令和８年３月現在把握できる最新の数値である。</t>
    <phoneticPr fontId="34"/>
  </si>
  <si>
    <t>　編集：西三河統計研究協議会</t>
    <phoneticPr fontId="34"/>
  </si>
  <si>
    <t>　発行：西三河統計研究協議会</t>
    <phoneticPr fontId="34"/>
  </si>
  <si>
    <t>　２０２５ 西三河の統計 －vol.４３－</t>
    <phoneticPr fontId="28"/>
  </si>
  <si>
    <t>　令和 ８年 ３月３１日発行</t>
    <phoneticPr fontId="28"/>
  </si>
  <si>
    <t>※ 横欄は流出人口、縦欄は流入人口を示す。</t>
    <phoneticPr fontId="3"/>
  </si>
  <si>
    <t>　(１)　保育所・認定こども園・幼稚園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</si>
</sst>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176" formatCode="0_);\(0\)"/>
    <numFmt numFmtId="177" formatCode="#,##0_);[Red]\(#,##0\)"/>
    <numFmt numFmtId="178" formatCode="#,##0;&quot;△ &quot;#,##0"/>
    <numFmt numFmtId="179" formatCode="_ * #,##0;_ * \-#,##0;_ * &quot;-&quot;_ ;_ @_ "/>
    <numFmt numFmtId="180" formatCode="0;&quot;△ &quot;0"/>
    <numFmt numFmtId="181" formatCode="#,##0_ "/>
    <numFmt numFmtId="182" formatCode="#,##0;[Red]#,##0"/>
    <numFmt numFmtId="183" formatCode="0_);[Red]\(0\)"/>
    <numFmt numFmtId="184" formatCode="#,##0.00;&quot;△ &quot;#,##0.00"/>
    <numFmt numFmtId="185" formatCode="_ * #,##0\ ;_ * \-#,##0\ ;_ * &quot;-&quot;\ ;_ @\ "/>
    <numFmt numFmtId="186" formatCode="#,##0_);\(#,##0\)"/>
    <numFmt numFmtId="187" formatCode="#,##0;\-#,##0;\-"/>
    <numFmt numFmtId="188" formatCode="#\ ###\ ##0"/>
  </numFmts>
  <fonts count="59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10.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8"/>
      <name val="ＭＳ ゴシック"/>
      <family val="3"/>
      <charset val="128"/>
    </font>
    <font>
      <sz val="8"/>
      <name val="ＭＳ ゴシック"/>
      <family val="3"/>
      <charset val="128"/>
    </font>
    <font>
      <sz val="10.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.8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.8"/>
      <name val="ＭＳ ゴシック"/>
      <family val="3"/>
      <charset val="128"/>
    </font>
    <font>
      <sz val="6"/>
      <name val="ＭＳ Ｐ明朝"/>
      <family val="1"/>
      <charset val="128"/>
    </font>
    <font>
      <sz val="10.8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.8"/>
      <name val="ＭＳ 明朝"/>
      <family val="1"/>
      <charset val="128"/>
    </font>
    <font>
      <sz val="10.8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0.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41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6" borderId="35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2" fillId="28" borderId="36" applyNumberFormat="0" applyFont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3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6" fontId="2" fillId="0" borderId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6" fontId="2" fillId="0" borderId="0"/>
    <xf numFmtId="6" fontId="2" fillId="0" borderId="0"/>
    <xf numFmtId="6" fontId="2" fillId="0" borderId="0"/>
    <xf numFmtId="0" fontId="50" fillId="0" borderId="39" applyNumberFormat="0" applyFill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2" applyNumberFormat="0" applyFill="0" applyAlignment="0" applyProtection="0">
      <alignment vertical="center"/>
    </xf>
    <xf numFmtId="0" fontId="54" fillId="30" borderId="4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1" borderId="38" applyNumberFormat="0" applyAlignment="0" applyProtection="0">
      <alignment vertical="center"/>
    </xf>
    <xf numFmtId="37" fontId="18" fillId="0" borderId="0"/>
    <xf numFmtId="0" fontId="17" fillId="0" borderId="0"/>
    <xf numFmtId="0" fontId="30" fillId="0" borderId="0"/>
    <xf numFmtId="0" fontId="40" fillId="0" borderId="0"/>
    <xf numFmtId="0" fontId="2" fillId="0" borderId="0"/>
    <xf numFmtId="0" fontId="2" fillId="0" borderId="0"/>
    <xf numFmtId="0" fontId="57" fillId="32" borderId="0" applyNumberFormat="0" applyBorder="0" applyAlignment="0" applyProtection="0">
      <alignment vertical="center"/>
    </xf>
  </cellStyleXfs>
  <cellXfs count="614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7" fillId="0" borderId="0" xfId="0" applyFont="1" applyFill="1"/>
    <xf numFmtId="0" fontId="2" fillId="0" borderId="0" xfId="0" applyFont="1" applyFill="1"/>
    <xf numFmtId="41" fontId="6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178" fontId="0" fillId="0" borderId="0" xfId="0" applyNumberFormat="1" applyFill="1"/>
    <xf numFmtId="38" fontId="0" fillId="0" borderId="0" xfId="0" applyNumberFormat="1" applyFill="1"/>
    <xf numFmtId="185" fontId="0" fillId="0" borderId="0" xfId="0" applyNumberFormat="1" applyFill="1"/>
    <xf numFmtId="49" fontId="0" fillId="0" borderId="0" xfId="0" applyNumberFormat="1" applyFill="1" applyBorder="1" applyAlignment="1" applyProtection="1">
      <alignment horizontal="right"/>
      <protection locked="0"/>
    </xf>
    <xf numFmtId="0" fontId="0" fillId="0" borderId="0" xfId="0" applyNumberFormat="1" applyFill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1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1" fontId="7" fillId="0" borderId="0" xfId="0" applyNumberFormat="1" applyFont="1" applyFill="1" applyBorder="1" applyAlignment="1">
      <alignment horizontal="left" vertical="center"/>
    </xf>
    <xf numFmtId="41" fontId="7" fillId="0" borderId="3" xfId="0" applyNumberFormat="1" applyFont="1" applyFill="1" applyBorder="1" applyAlignment="1">
      <alignment vertical="center"/>
    </xf>
    <xf numFmtId="41" fontId="0" fillId="0" borderId="4" xfId="0" applyNumberFormat="1" applyFill="1" applyBorder="1" applyAlignment="1">
      <alignment horizontal="center" vertical="center"/>
    </xf>
    <xf numFmtId="41" fontId="0" fillId="0" borderId="2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78" fontId="0" fillId="0" borderId="1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0" fillId="0" borderId="7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right" vertical="center"/>
    </xf>
    <xf numFmtId="41" fontId="0" fillId="0" borderId="0" xfId="0" applyNumberFormat="1" applyFill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0" fontId="9" fillId="0" borderId="0" xfId="0" applyFont="1" applyFill="1"/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1" fontId="9" fillId="0" borderId="0" xfId="0" applyNumberFormat="1" applyFont="1" applyFill="1" applyAlignment="1">
      <alignment vertical="center"/>
    </xf>
    <xf numFmtId="49" fontId="7" fillId="0" borderId="10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0" applyFont="1" applyFill="1"/>
    <xf numFmtId="38" fontId="7" fillId="0" borderId="8" xfId="0" applyNumberFormat="1" applyFont="1" applyFill="1" applyBorder="1" applyAlignment="1">
      <alignment horizontal="center" vertical="center"/>
    </xf>
    <xf numFmtId="185" fontId="7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horizontal="left" vertical="center"/>
    </xf>
    <xf numFmtId="41" fontId="15" fillId="0" borderId="0" xfId="0" applyNumberFormat="1" applyFont="1" applyFill="1" applyAlignment="1">
      <alignment vertical="center"/>
    </xf>
    <xf numFmtId="0" fontId="15" fillId="0" borderId="0" xfId="0" applyFont="1" applyFill="1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0" borderId="0" xfId="0" applyFont="1" applyFill="1" applyAlignment="1">
      <alignment horizontal="right" indent="2"/>
    </xf>
    <xf numFmtId="49" fontId="10" fillId="0" borderId="9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vertical="center"/>
    </xf>
    <xf numFmtId="49" fontId="10" fillId="0" borderId="15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2" fillId="0" borderId="0" xfId="0" applyFont="1" applyFill="1" applyAlignment="1">
      <alignment horizontal="left" wrapText="1"/>
    </xf>
    <xf numFmtId="178" fontId="0" fillId="0" borderId="0" xfId="0" applyNumberForma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11" fillId="0" borderId="0" xfId="53" applyNumberFormat="1" applyFont="1" applyFill="1" applyAlignment="1">
      <alignment vertical="center"/>
    </xf>
    <xf numFmtId="41" fontId="2" fillId="0" borderId="0" xfId="53" applyNumberFormat="1" applyFont="1" applyFill="1" applyAlignment="1">
      <alignment vertical="center"/>
    </xf>
    <xf numFmtId="41" fontId="2" fillId="0" borderId="0" xfId="53" applyNumberFormat="1" applyFont="1" applyFill="1" applyAlignment="1">
      <alignment horizontal="right" vertical="center"/>
    </xf>
    <xf numFmtId="41" fontId="2" fillId="0" borderId="0" xfId="53" applyNumberFormat="1" applyFill="1" applyAlignment="1">
      <alignment vertical="center"/>
    </xf>
    <xf numFmtId="41" fontId="7" fillId="0" borderId="3" xfId="53" applyNumberFormat="1" applyFont="1" applyFill="1" applyBorder="1" applyAlignment="1">
      <alignment vertical="center"/>
    </xf>
    <xf numFmtId="49" fontId="10" fillId="0" borderId="10" xfId="53" applyNumberFormat="1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0" fillId="0" borderId="4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distributed" vertical="center" wrapText="1" justifyLastLine="1"/>
    </xf>
    <xf numFmtId="0" fontId="16" fillId="0" borderId="10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indent="3"/>
    </xf>
    <xf numFmtId="0" fontId="4" fillId="0" borderId="19" xfId="0" applyFont="1" applyFill="1" applyBorder="1" applyAlignment="1" applyProtection="1">
      <alignment horizontal="distributed" vertical="center" justifyLastLine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indent="3"/>
    </xf>
    <xf numFmtId="0" fontId="0" fillId="0" borderId="0" xfId="0" applyFont="1" applyFill="1"/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41" fontId="0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1" fontId="0" fillId="0" borderId="6" xfId="0" applyNumberForma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178" fontId="0" fillId="0" borderId="19" xfId="0" applyNumberFormat="1" applyFont="1" applyFill="1" applyBorder="1" applyAlignment="1" applyProtection="1">
      <alignment horizontal="right" vertical="center"/>
    </xf>
    <xf numFmtId="178" fontId="0" fillId="0" borderId="20" xfId="0" applyNumberFormat="1" applyFont="1" applyFill="1" applyBorder="1" applyAlignment="1" applyProtection="1">
      <alignment horizontal="right" vertical="center"/>
    </xf>
    <xf numFmtId="178" fontId="0" fillId="0" borderId="15" xfId="0" applyNumberFormat="1" applyFont="1" applyFill="1" applyBorder="1" applyAlignment="1" applyProtection="1">
      <alignment horizontal="right" vertical="center"/>
    </xf>
    <xf numFmtId="178" fontId="0" fillId="0" borderId="21" xfId="0" applyNumberFormat="1" applyFont="1" applyFill="1" applyBorder="1" applyAlignment="1" applyProtection="1">
      <alignment horizontal="right" vertical="center"/>
    </xf>
    <xf numFmtId="178" fontId="0" fillId="0" borderId="16" xfId="0" applyNumberFormat="1" applyFont="1" applyFill="1" applyBorder="1" applyAlignment="1" applyProtection="1">
      <alignment horizontal="right" vertical="center"/>
    </xf>
    <xf numFmtId="178" fontId="0" fillId="0" borderId="22" xfId="0" applyNumberFormat="1" applyFont="1" applyFill="1" applyBorder="1" applyAlignment="1" applyProtection="1">
      <alignment horizontal="right" vertical="center"/>
    </xf>
    <xf numFmtId="178" fontId="0" fillId="0" borderId="15" xfId="0" applyNumberFormat="1" applyFont="1" applyFill="1" applyBorder="1" applyAlignment="1" applyProtection="1">
      <alignment horizontal="right" vertical="center"/>
      <protection locked="0"/>
    </xf>
    <xf numFmtId="178" fontId="0" fillId="0" borderId="19" xfId="0" applyNumberFormat="1" applyFont="1" applyFill="1" applyBorder="1" applyAlignment="1" applyProtection="1">
      <alignment horizontal="right" vertical="center"/>
      <protection locked="0"/>
    </xf>
    <xf numFmtId="178" fontId="0" fillId="0" borderId="16" xfId="0" applyNumberFormat="1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0" xfId="0" applyFont="1" applyFill="1" applyBorder="1"/>
    <xf numFmtId="181" fontId="0" fillId="0" borderId="0" xfId="0" applyNumberFormat="1" applyFill="1" applyBorder="1"/>
    <xf numFmtId="49" fontId="7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/>
    <xf numFmtId="178" fontId="2" fillId="0" borderId="0" xfId="0" applyNumberFormat="1" applyFont="1" applyFill="1" applyBorder="1"/>
    <xf numFmtId="0" fontId="16" fillId="0" borderId="11" xfId="0" applyFont="1" applyFill="1" applyBorder="1" applyAlignment="1">
      <alignment horizontal="distributed" vertical="center" wrapText="1" justifyLastLine="1"/>
    </xf>
    <xf numFmtId="41" fontId="7" fillId="0" borderId="1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41" fontId="0" fillId="0" borderId="0" xfId="0" applyNumberFormat="1" applyFont="1" applyFill="1" applyAlignment="1">
      <alignment vertical="center"/>
    </xf>
    <xf numFmtId="0" fontId="0" fillId="0" borderId="0" xfId="0" applyFill="1" applyBorder="1"/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1" fontId="10" fillId="0" borderId="10" xfId="0" applyNumberFormat="1" applyFont="1" applyFill="1" applyBorder="1" applyAlignment="1">
      <alignment vertical="center" wrapText="1"/>
    </xf>
    <xf numFmtId="41" fontId="10" fillId="0" borderId="11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horizontal="right" vertical="center"/>
    </xf>
    <xf numFmtId="179" fontId="0" fillId="0" borderId="16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179" fontId="0" fillId="0" borderId="23" xfId="0" applyNumberFormat="1" applyFont="1" applyFill="1" applyBorder="1" applyAlignment="1">
      <alignment vertical="center"/>
    </xf>
    <xf numFmtId="179" fontId="0" fillId="0" borderId="19" xfId="0" applyNumberFormat="1" applyFont="1" applyFill="1" applyBorder="1" applyAlignment="1">
      <alignment vertical="center"/>
    </xf>
    <xf numFmtId="182" fontId="6" fillId="0" borderId="16" xfId="0" applyNumberFormat="1" applyFont="1" applyFill="1" applyBorder="1" applyAlignment="1">
      <alignment vertical="center"/>
    </xf>
    <xf numFmtId="182" fontId="6" fillId="0" borderId="19" xfId="0" applyNumberFormat="1" applyFont="1" applyFill="1" applyBorder="1" applyAlignment="1">
      <alignment vertical="center"/>
    </xf>
    <xf numFmtId="182" fontId="6" fillId="0" borderId="24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/>
    </xf>
    <xf numFmtId="0" fontId="4" fillId="0" borderId="0" xfId="0" applyFont="1" applyFill="1"/>
    <xf numFmtId="0" fontId="4" fillId="0" borderId="16" xfId="0" applyFont="1" applyFill="1" applyBorder="1"/>
    <xf numFmtId="0" fontId="4" fillId="0" borderId="15" xfId="0" applyFont="1" applyFill="1" applyBorder="1"/>
    <xf numFmtId="0" fontId="4" fillId="0" borderId="25" xfId="0" applyFont="1" applyFill="1" applyBorder="1" applyAlignment="1">
      <alignment horizontal="left" indent="3"/>
    </xf>
    <xf numFmtId="0" fontId="6" fillId="0" borderId="0" xfId="0" applyFont="1" applyFill="1"/>
    <xf numFmtId="0" fontId="7" fillId="0" borderId="3" xfId="0" applyFont="1" applyFill="1" applyBorder="1" applyAlignment="1">
      <alignment horizontal="center"/>
    </xf>
    <xf numFmtId="4" fontId="0" fillId="0" borderId="0" xfId="0" applyNumberFormat="1" applyFill="1"/>
    <xf numFmtId="0" fontId="7" fillId="0" borderId="3" xfId="0" applyFont="1" applyFill="1" applyBorder="1"/>
    <xf numFmtId="0" fontId="7" fillId="0" borderId="10" xfId="0" applyFont="1" applyFill="1" applyBorder="1" applyAlignment="1">
      <alignment vertical="center" textRotation="255"/>
    </xf>
    <xf numFmtId="0" fontId="7" fillId="0" borderId="10" xfId="0" applyFont="1" applyFill="1" applyBorder="1" applyAlignment="1">
      <alignment vertical="distributed" textRotation="255" wrapText="1"/>
    </xf>
    <xf numFmtId="0" fontId="7" fillId="0" borderId="10" xfId="0" applyFont="1" applyFill="1" applyBorder="1" applyAlignment="1">
      <alignment vertical="distributed" textRotation="255"/>
    </xf>
    <xf numFmtId="0" fontId="7" fillId="0" borderId="11" xfId="0" applyFont="1" applyFill="1" applyBorder="1" applyAlignment="1">
      <alignment horizontal="center" vertical="distributed" textRotation="255"/>
    </xf>
    <xf numFmtId="0" fontId="7" fillId="0" borderId="0" xfId="0" applyFont="1" applyFill="1" applyAlignment="1">
      <alignment vertical="top" textRotation="255"/>
    </xf>
    <xf numFmtId="0" fontId="0" fillId="0" borderId="4" xfId="0" applyFill="1" applyBorder="1" applyAlignment="1">
      <alignment horizontal="center"/>
    </xf>
    <xf numFmtId="3" fontId="0" fillId="0" borderId="0" xfId="0" applyNumberFormat="1" applyFill="1"/>
    <xf numFmtId="178" fontId="0" fillId="0" borderId="0" xfId="0" applyNumberFormat="1" applyFill="1" applyBorder="1" applyAlignment="1">
      <alignment horizontal="right"/>
    </xf>
    <xf numFmtId="178" fontId="0" fillId="0" borderId="0" xfId="0" applyNumberForma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2" fillId="0" borderId="0" xfId="0" applyNumberFormat="1" applyFont="1" applyFill="1"/>
    <xf numFmtId="0" fontId="0" fillId="0" borderId="0" xfId="0" applyFont="1" applyFill="1" applyAlignment="1">
      <alignment horizontal="right"/>
    </xf>
    <xf numFmtId="0" fontId="0" fillId="0" borderId="15" xfId="0" applyFill="1" applyBorder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3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Fill="1" applyBorder="1" applyAlignment="1">
      <alignment horizontal="distributed" vertical="center" wrapText="1" justifyLastLine="1"/>
    </xf>
    <xf numFmtId="41" fontId="2" fillId="0" borderId="0" xfId="53" applyNumberFormat="1" applyFill="1" applyBorder="1" applyAlignment="1">
      <alignment vertical="center"/>
    </xf>
    <xf numFmtId="3" fontId="10" fillId="0" borderId="1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center"/>
    </xf>
    <xf numFmtId="180" fontId="19" fillId="0" borderId="0" xfId="0" applyNumberFormat="1" applyFont="1" applyFill="1" applyBorder="1" applyAlignment="1">
      <alignment horizontal="right" vertical="center"/>
    </xf>
    <xf numFmtId="180" fontId="19" fillId="0" borderId="0" xfId="0" applyNumberFormat="1" applyFont="1" applyFill="1" applyBorder="1" applyAlignment="1">
      <alignment horizontal="right" vertical="center" wrapText="1"/>
    </xf>
    <xf numFmtId="178" fontId="6" fillId="0" borderId="13" xfId="0" applyNumberFormat="1" applyFont="1" applyFill="1" applyBorder="1" applyAlignment="1">
      <alignment horizontal="right" vertical="center"/>
    </xf>
    <xf numFmtId="182" fontId="6" fillId="0" borderId="4" xfId="0" applyNumberFormat="1" applyFont="1" applyFill="1" applyBorder="1" applyAlignment="1">
      <alignment vertical="center"/>
    </xf>
    <xf numFmtId="182" fontId="6" fillId="0" borderId="22" xfId="0" applyNumberFormat="1" applyFont="1" applyFill="1" applyBorder="1" applyAlignment="1">
      <alignment vertical="center"/>
    </xf>
    <xf numFmtId="181" fontId="6" fillId="0" borderId="22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Fill="1" applyBorder="1" applyAlignment="1">
      <alignment horizontal="right" vertical="center"/>
    </xf>
    <xf numFmtId="182" fontId="6" fillId="0" borderId="1" xfId="0" applyNumberFormat="1" applyFont="1" applyFill="1" applyBorder="1" applyAlignment="1">
      <alignment vertical="center"/>
    </xf>
    <xf numFmtId="182" fontId="6" fillId="0" borderId="19" xfId="0" applyNumberFormat="1" applyFont="1" applyFill="1" applyBorder="1" applyAlignment="1">
      <alignment horizontal="right" vertical="center"/>
    </xf>
    <xf numFmtId="182" fontId="6" fillId="0" borderId="20" xfId="0" applyNumberFormat="1" applyFont="1" applyFill="1" applyBorder="1" applyAlignment="1">
      <alignment vertical="center"/>
    </xf>
    <xf numFmtId="182" fontId="6" fillId="0" borderId="19" xfId="0" quotePrefix="1" applyNumberFormat="1" applyFont="1" applyFill="1" applyBorder="1" applyAlignment="1">
      <alignment horizontal="right" vertical="center"/>
    </xf>
    <xf numFmtId="181" fontId="6" fillId="0" borderId="20" xfId="0" applyNumberFormat="1" applyFont="1" applyFill="1" applyBorder="1" applyAlignment="1">
      <alignment horizontal="right" vertical="center" wrapText="1"/>
    </xf>
    <xf numFmtId="178" fontId="6" fillId="0" borderId="5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vertical="center"/>
    </xf>
    <xf numFmtId="182" fontId="6" fillId="0" borderId="24" xfId="0" applyNumberFormat="1" applyFont="1" applyFill="1" applyBorder="1" applyAlignment="1">
      <alignment horizontal="right" vertical="center"/>
    </xf>
    <xf numFmtId="182" fontId="6" fillId="0" borderId="26" xfId="0" applyNumberFormat="1" applyFont="1" applyFill="1" applyBorder="1" applyAlignment="1">
      <alignment vertical="center"/>
    </xf>
    <xf numFmtId="181" fontId="6" fillId="0" borderId="26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188" fontId="10" fillId="0" borderId="0" xfId="49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179" fontId="0" fillId="0" borderId="16" xfId="0" applyNumberFormat="1" applyFont="1" applyFill="1" applyBorder="1" applyAlignment="1">
      <alignment horizontal="center" vertical="center"/>
    </xf>
    <xf numFmtId="179" fontId="0" fillId="0" borderId="15" xfId="0" applyNumberFormat="1" applyFont="1" applyFill="1" applyBorder="1" applyAlignment="1">
      <alignment horizontal="center" vertical="center"/>
    </xf>
    <xf numFmtId="179" fontId="0" fillId="0" borderId="15" xfId="0" applyNumberFormat="1" applyFont="1" applyFill="1" applyBorder="1" applyAlignment="1">
      <alignment horizontal="right" vertical="center" wrapText="1"/>
    </xf>
    <xf numFmtId="179" fontId="0" fillId="0" borderId="16" xfId="0" applyNumberFormat="1" applyFont="1" applyFill="1" applyBorder="1" applyAlignment="1">
      <alignment horizontal="right" vertical="center" wrapText="1"/>
    </xf>
    <xf numFmtId="179" fontId="0" fillId="0" borderId="15" xfId="0" applyNumberFormat="1" applyFont="1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horizontal="right" vertical="center" wrapText="1"/>
    </xf>
    <xf numFmtId="179" fontId="0" fillId="0" borderId="23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 wrapText="1"/>
    </xf>
    <xf numFmtId="179" fontId="0" fillId="0" borderId="24" xfId="0" applyNumberFormat="1" applyFont="1" applyFill="1" applyBorder="1" applyAlignment="1">
      <alignment vertical="center"/>
    </xf>
    <xf numFmtId="179" fontId="0" fillId="0" borderId="5" xfId="0" applyNumberFormat="1" applyFont="1" applyFill="1" applyBorder="1" applyAlignment="1">
      <alignment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horizontal="left" vertical="center"/>
    </xf>
    <xf numFmtId="177" fontId="0" fillId="0" borderId="16" xfId="0" applyNumberFormat="1" applyFont="1" applyFill="1" applyBorder="1" applyAlignment="1">
      <alignment vertical="center" wrapText="1"/>
    </xf>
    <xf numFmtId="177" fontId="0" fillId="0" borderId="22" xfId="0" applyNumberFormat="1" applyFont="1" applyFill="1" applyBorder="1" applyAlignment="1">
      <alignment vertical="center" wrapText="1"/>
    </xf>
    <xf numFmtId="177" fontId="0" fillId="0" borderId="4" xfId="0" applyNumberFormat="1" applyFont="1" applyFill="1" applyBorder="1" applyAlignment="1">
      <alignment vertical="center" wrapText="1"/>
    </xf>
    <xf numFmtId="177" fontId="0" fillId="0" borderId="19" xfId="0" applyNumberFormat="1" applyFont="1" applyFill="1" applyBorder="1" applyAlignment="1">
      <alignment vertical="center" wrapText="1"/>
    </xf>
    <xf numFmtId="177" fontId="0" fillId="0" borderId="19" xfId="0" applyNumberFormat="1" applyFont="1" applyFill="1" applyBorder="1" applyAlignment="1">
      <alignment horizontal="right" vertical="center" wrapText="1"/>
    </xf>
    <xf numFmtId="177" fontId="0" fillId="0" borderId="20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41" fontId="2" fillId="0" borderId="19" xfId="53" applyNumberFormat="1" applyFont="1" applyFill="1" applyBorder="1" applyAlignment="1">
      <alignment horizontal="right" vertical="center" wrapText="1"/>
    </xf>
    <xf numFmtId="177" fontId="0" fillId="0" borderId="24" xfId="0" applyNumberFormat="1" applyFont="1" applyFill="1" applyBorder="1" applyAlignment="1">
      <alignment vertical="center" wrapText="1"/>
    </xf>
    <xf numFmtId="177" fontId="0" fillId="0" borderId="26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 wrapText="1"/>
    </xf>
    <xf numFmtId="187" fontId="2" fillId="0" borderId="24" xfId="0" applyNumberFormat="1" applyFont="1" applyFill="1" applyBorder="1" applyAlignment="1">
      <alignment vertical="center"/>
    </xf>
    <xf numFmtId="187" fontId="2" fillId="0" borderId="26" xfId="0" applyNumberFormat="1" applyFont="1" applyFill="1" applyBorder="1" applyAlignment="1">
      <alignment vertical="center"/>
    </xf>
    <xf numFmtId="187" fontId="0" fillId="0" borderId="24" xfId="0" applyNumberFormat="1" applyFill="1" applyBorder="1" applyAlignment="1">
      <alignment vertical="center"/>
    </xf>
    <xf numFmtId="187" fontId="2" fillId="0" borderId="27" xfId="0" applyNumberFormat="1" applyFont="1" applyFill="1" applyBorder="1" applyAlignment="1">
      <alignment vertical="center"/>
    </xf>
    <xf numFmtId="187" fontId="0" fillId="0" borderId="27" xfId="0" applyNumberFormat="1" applyFill="1" applyBorder="1" applyAlignment="1">
      <alignment vertical="center"/>
    </xf>
    <xf numFmtId="187" fontId="2" fillId="0" borderId="28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distributed" textRotation="255" shrinkToFit="1"/>
    </xf>
    <xf numFmtId="41" fontId="0" fillId="0" borderId="19" xfId="53" applyNumberFormat="1" applyFont="1" applyFill="1" applyBorder="1" applyAlignment="1">
      <alignment horizontal="right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/>
    <xf numFmtId="187" fontId="0" fillId="0" borderId="2" xfId="0" applyNumberFormat="1" applyFont="1" applyFill="1" applyBorder="1" applyAlignment="1">
      <alignment vertical="center"/>
    </xf>
    <xf numFmtId="187" fontId="0" fillId="0" borderId="29" xfId="0" applyNumberFormat="1" applyFont="1" applyFill="1" applyBorder="1" applyAlignment="1">
      <alignment vertical="center"/>
    </xf>
    <xf numFmtId="180" fontId="23" fillId="0" borderId="0" xfId="0" applyNumberFormat="1" applyFont="1" applyFill="1" applyBorder="1" applyAlignment="1">
      <alignment horizontal="right" vertical="center"/>
    </xf>
    <xf numFmtId="180" fontId="23" fillId="0" borderId="0" xfId="0" applyNumberFormat="1" applyFont="1" applyFill="1" applyBorder="1" applyAlignment="1">
      <alignment horizontal="right" vertical="center" wrapText="1"/>
    </xf>
    <xf numFmtId="178" fontId="24" fillId="0" borderId="1" xfId="0" applyNumberFormat="1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right" vertical="center"/>
    </xf>
    <xf numFmtId="182" fontId="24" fillId="0" borderId="19" xfId="0" applyNumberFormat="1" applyFont="1" applyFill="1" applyBorder="1" applyAlignment="1">
      <alignment vertical="center"/>
    </xf>
    <xf numFmtId="182" fontId="24" fillId="0" borderId="1" xfId="0" applyNumberFormat="1" applyFont="1" applyFill="1" applyBorder="1" applyAlignment="1">
      <alignment vertical="center"/>
    </xf>
    <xf numFmtId="182" fontId="24" fillId="0" borderId="19" xfId="0" applyNumberFormat="1" applyFont="1" applyFill="1" applyBorder="1" applyAlignment="1">
      <alignment horizontal="right" vertical="center"/>
    </xf>
    <xf numFmtId="182" fontId="24" fillId="0" borderId="20" xfId="0" applyNumberFormat="1" applyFont="1" applyFill="1" applyBorder="1" applyAlignment="1">
      <alignment horizontal="right" vertical="center"/>
    </xf>
    <xf numFmtId="181" fontId="24" fillId="0" borderId="20" xfId="0" applyNumberFormat="1" applyFont="1" applyFill="1" applyBorder="1" applyAlignment="1">
      <alignment horizontal="right" vertical="center" wrapText="1"/>
    </xf>
    <xf numFmtId="41" fontId="25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3" fontId="0" fillId="33" borderId="1" xfId="0" applyNumberFormat="1" applyFill="1" applyBorder="1" applyAlignment="1">
      <alignment horizontal="center" vertical="center"/>
    </xf>
    <xf numFmtId="178" fontId="0" fillId="33" borderId="1" xfId="0" applyNumberFormat="1" applyFill="1" applyBorder="1" applyAlignment="1">
      <alignment horizontal="center" vertical="center"/>
    </xf>
    <xf numFmtId="178" fontId="2" fillId="33" borderId="1" xfId="0" applyNumberFormat="1" applyFont="1" applyFill="1" applyBorder="1" applyAlignment="1">
      <alignment horizontal="center" vertical="center"/>
    </xf>
    <xf numFmtId="41" fontId="7" fillId="33" borderId="10" xfId="0" applyNumberFormat="1" applyFont="1" applyFill="1" applyBorder="1" applyAlignment="1">
      <alignment horizontal="center" vertical="center"/>
    </xf>
    <xf numFmtId="41" fontId="2" fillId="33" borderId="4" xfId="53" applyNumberFormat="1" applyFill="1" applyBorder="1" applyAlignment="1">
      <alignment horizontal="center" vertical="center"/>
    </xf>
    <xf numFmtId="186" fontId="2" fillId="33" borderId="16" xfId="53" applyNumberFormat="1" applyFill="1" applyBorder="1" applyAlignment="1">
      <alignment horizontal="right" vertical="center" wrapText="1"/>
    </xf>
    <xf numFmtId="186" fontId="2" fillId="33" borderId="19" xfId="53" applyNumberFormat="1" applyFill="1" applyBorder="1" applyAlignment="1">
      <alignment vertical="center" wrapText="1"/>
    </xf>
    <xf numFmtId="186" fontId="2" fillId="33" borderId="19" xfId="53" applyNumberFormat="1" applyFont="1" applyFill="1" applyBorder="1" applyAlignment="1">
      <alignment horizontal="right" vertical="center" wrapText="1"/>
    </xf>
    <xf numFmtId="186" fontId="2" fillId="33" borderId="16" xfId="53" applyNumberFormat="1" applyFill="1" applyBorder="1" applyAlignment="1">
      <alignment vertical="center" wrapText="1"/>
    </xf>
    <xf numFmtId="186" fontId="2" fillId="33" borderId="22" xfId="53" applyNumberFormat="1" applyFill="1" applyBorder="1" applyAlignment="1">
      <alignment vertical="center" wrapText="1"/>
    </xf>
    <xf numFmtId="186" fontId="2" fillId="33" borderId="1" xfId="53" applyNumberFormat="1" applyFill="1" applyBorder="1" applyAlignment="1">
      <alignment vertical="center" wrapText="1"/>
    </xf>
    <xf numFmtId="41" fontId="2" fillId="33" borderId="1" xfId="53" applyNumberFormat="1" applyFill="1" applyBorder="1" applyAlignment="1">
      <alignment horizontal="center" vertical="center"/>
    </xf>
    <xf numFmtId="186" fontId="2" fillId="33" borderId="1" xfId="53" applyNumberFormat="1" applyFill="1" applyBorder="1" applyAlignment="1">
      <alignment horizontal="right" vertical="center" wrapText="1"/>
    </xf>
    <xf numFmtId="186" fontId="2" fillId="33" borderId="20" xfId="53" applyNumberFormat="1" applyFill="1" applyBorder="1" applyAlignment="1">
      <alignment vertical="center" wrapText="1"/>
    </xf>
    <xf numFmtId="3" fontId="5" fillId="33" borderId="16" xfId="33" applyNumberFormat="1" applyFont="1" applyFill="1" applyBorder="1" applyAlignment="1">
      <alignment horizontal="right" vertical="center"/>
    </xf>
    <xf numFmtId="3" fontId="5" fillId="33" borderId="22" xfId="33" applyNumberFormat="1" applyFont="1" applyFill="1" applyBorder="1" applyAlignment="1">
      <alignment horizontal="right" vertical="center"/>
    </xf>
    <xf numFmtId="3" fontId="5" fillId="33" borderId="4" xfId="33" applyNumberFormat="1" applyFont="1" applyFill="1" applyBorder="1" applyAlignment="1">
      <alignment horizontal="right" vertical="center"/>
    </xf>
    <xf numFmtId="3" fontId="5" fillId="33" borderId="16" xfId="54" applyNumberFormat="1" applyFont="1" applyFill="1" applyBorder="1" applyAlignment="1">
      <alignment horizontal="right" vertical="center" wrapText="1"/>
    </xf>
    <xf numFmtId="3" fontId="5" fillId="33" borderId="22" xfId="54" applyNumberFormat="1" applyFont="1" applyFill="1" applyBorder="1" applyAlignment="1">
      <alignment horizontal="right" vertical="center"/>
    </xf>
    <xf numFmtId="3" fontId="5" fillId="33" borderId="16" xfId="54" applyNumberFormat="1" applyFont="1" applyFill="1" applyBorder="1" applyAlignment="1">
      <alignment horizontal="right" vertical="center"/>
    </xf>
    <xf numFmtId="3" fontId="5" fillId="33" borderId="19" xfId="0" applyNumberFormat="1" applyFont="1" applyFill="1" applyBorder="1" applyAlignment="1">
      <alignment horizontal="right" vertical="center"/>
    </xf>
    <xf numFmtId="3" fontId="5" fillId="33" borderId="20" xfId="0" applyNumberFormat="1" applyFont="1" applyFill="1" applyBorder="1" applyAlignment="1">
      <alignment horizontal="right" vertical="center"/>
    </xf>
    <xf numFmtId="3" fontId="5" fillId="33" borderId="1" xfId="0" applyNumberFormat="1" applyFont="1" applyFill="1" applyBorder="1" applyAlignment="1">
      <alignment horizontal="right" vertical="center"/>
    </xf>
    <xf numFmtId="0" fontId="0" fillId="33" borderId="0" xfId="0" applyFill="1"/>
    <xf numFmtId="3" fontId="5" fillId="33" borderId="24" xfId="0" applyNumberFormat="1" applyFont="1" applyFill="1" applyBorder="1" applyAlignment="1">
      <alignment horizontal="right" vertical="center"/>
    </xf>
    <xf numFmtId="3" fontId="5" fillId="33" borderId="26" xfId="0" applyNumberFormat="1" applyFont="1" applyFill="1" applyBorder="1" applyAlignment="1">
      <alignment horizontal="right" vertical="center"/>
    </xf>
    <xf numFmtId="3" fontId="5" fillId="33" borderId="2" xfId="0" applyNumberFormat="1" applyFont="1" applyFill="1" applyBorder="1" applyAlignment="1">
      <alignment horizontal="right" vertical="center"/>
    </xf>
    <xf numFmtId="41" fontId="2" fillId="0" borderId="1" xfId="53" applyNumberFormat="1" applyFill="1" applyBorder="1" applyAlignment="1">
      <alignment horizontal="center" vertical="center"/>
    </xf>
    <xf numFmtId="186" fontId="2" fillId="0" borderId="19" xfId="53" applyNumberFormat="1" applyFill="1" applyBorder="1" applyAlignment="1">
      <alignment vertical="center" wrapText="1"/>
    </xf>
    <xf numFmtId="186" fontId="2" fillId="0" borderId="19" xfId="53" applyNumberFormat="1" applyFont="1" applyFill="1" applyBorder="1" applyAlignment="1">
      <alignment horizontal="right" vertical="center" wrapText="1"/>
    </xf>
    <xf numFmtId="186" fontId="2" fillId="0" borderId="19" xfId="53" applyNumberFormat="1" applyFill="1" applyBorder="1" applyAlignment="1">
      <alignment horizontal="right" vertical="center" wrapText="1"/>
    </xf>
    <xf numFmtId="186" fontId="2" fillId="0" borderId="20" xfId="53" applyNumberFormat="1" applyFill="1" applyBorder="1" applyAlignment="1">
      <alignment vertical="center" wrapText="1"/>
    </xf>
    <xf numFmtId="186" fontId="2" fillId="0" borderId="1" xfId="53" applyNumberFormat="1" applyFill="1" applyBorder="1" applyAlignment="1">
      <alignment vertical="center" wrapText="1"/>
    </xf>
    <xf numFmtId="3" fontId="5" fillId="0" borderId="19" xfId="0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21" fillId="0" borderId="19" xfId="0" applyNumberFormat="1" applyFont="1" applyFill="1" applyBorder="1" applyAlignment="1">
      <alignment horizontal="right" vertical="center"/>
    </xf>
    <xf numFmtId="3" fontId="21" fillId="0" borderId="20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3" fontId="21" fillId="0" borderId="19" xfId="0" quotePrefix="1" applyNumberFormat="1" applyFont="1" applyFill="1" applyBorder="1" applyAlignment="1">
      <alignment horizontal="right" vertical="center"/>
    </xf>
    <xf numFmtId="3" fontId="0" fillId="0" borderId="19" xfId="0" quotePrefix="1" applyNumberFormat="1" applyFont="1" applyFill="1" applyBorder="1" applyAlignment="1">
      <alignment horizontal="right" vertical="center"/>
    </xf>
    <xf numFmtId="3" fontId="21" fillId="0" borderId="1" xfId="0" quotePrefix="1" applyNumberFormat="1" applyFont="1" applyFill="1" applyBorder="1" applyAlignment="1">
      <alignment horizontal="right" vertical="center"/>
    </xf>
    <xf numFmtId="3" fontId="21" fillId="0" borderId="20" xfId="0" quotePrefix="1" applyNumberFormat="1" applyFont="1" applyFill="1" applyBorder="1" applyAlignment="1">
      <alignment horizontal="right" vertical="center"/>
    </xf>
    <xf numFmtId="41" fontId="2" fillId="0" borderId="1" xfId="53" applyNumberFormat="1" applyFont="1" applyFill="1" applyBorder="1" applyAlignment="1">
      <alignment horizontal="center" vertical="center"/>
    </xf>
    <xf numFmtId="178" fontId="0" fillId="0" borderId="19" xfId="0" applyNumberForma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38" fontId="2" fillId="0" borderId="1" xfId="33" applyNumberFormat="1" applyFill="1" applyBorder="1" applyAlignment="1">
      <alignment vertical="center"/>
    </xf>
    <xf numFmtId="38" fontId="2" fillId="0" borderId="0" xfId="33" applyNumberFormat="1" applyFill="1" applyAlignment="1">
      <alignment horizontal="right" vertical="center"/>
    </xf>
    <xf numFmtId="178" fontId="0" fillId="0" borderId="19" xfId="0" applyNumberFormat="1" applyFont="1" applyFill="1" applyBorder="1" applyAlignment="1">
      <alignment horizontal="right" vertical="center"/>
    </xf>
    <xf numFmtId="178" fontId="2" fillId="0" borderId="20" xfId="0" applyNumberFormat="1" applyFont="1" applyFill="1" applyBorder="1" applyAlignment="1">
      <alignment horizontal="right" vertical="center"/>
    </xf>
    <xf numFmtId="186" fontId="2" fillId="0" borderId="19" xfId="53" applyNumberFormat="1" applyFont="1" applyFill="1" applyBorder="1" applyAlignment="1">
      <alignment vertical="center" wrapText="1"/>
    </xf>
    <xf numFmtId="186" fontId="2" fillId="0" borderId="20" xfId="53" applyNumberFormat="1" applyFont="1" applyFill="1" applyBorder="1" applyAlignment="1">
      <alignment vertical="center" wrapText="1"/>
    </xf>
    <xf numFmtId="186" fontId="2" fillId="0" borderId="1" xfId="53" applyNumberFormat="1" applyFont="1" applyFill="1" applyBorder="1" applyAlignment="1">
      <alignment vertical="center" wrapText="1"/>
    </xf>
    <xf numFmtId="41" fontId="27" fillId="0" borderId="1" xfId="53" applyNumberFormat="1" applyFont="1" applyFill="1" applyBorder="1" applyAlignment="1">
      <alignment horizontal="center" vertical="center"/>
    </xf>
    <xf numFmtId="41" fontId="2" fillId="0" borderId="2" xfId="53" applyNumberFormat="1" applyFont="1" applyFill="1" applyBorder="1" applyAlignment="1">
      <alignment horizontal="center" vertical="center"/>
    </xf>
    <xf numFmtId="186" fontId="2" fillId="0" borderId="24" xfId="53" applyNumberFormat="1" applyFont="1" applyFill="1" applyBorder="1" applyAlignment="1">
      <alignment vertical="center" wrapText="1"/>
    </xf>
    <xf numFmtId="186" fontId="2" fillId="0" borderId="24" xfId="53" applyNumberFormat="1" applyFont="1" applyFill="1" applyBorder="1" applyAlignment="1">
      <alignment horizontal="right" vertical="center" wrapText="1"/>
    </xf>
    <xf numFmtId="186" fontId="2" fillId="0" borderId="26" xfId="53" applyNumberFormat="1" applyFont="1" applyFill="1" applyBorder="1" applyAlignment="1">
      <alignment vertical="center" wrapText="1"/>
    </xf>
    <xf numFmtId="186" fontId="2" fillId="0" borderId="2" xfId="53" applyNumberFormat="1" applyFont="1" applyFill="1" applyBorder="1" applyAlignment="1">
      <alignment vertical="center" wrapText="1"/>
    </xf>
    <xf numFmtId="3" fontId="5" fillId="0" borderId="24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right" vertical="center"/>
    </xf>
    <xf numFmtId="178" fontId="0" fillId="0" borderId="24" xfId="0" applyNumberForma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5" fillId="0" borderId="19" xfId="0" applyFont="1" applyFill="1" applyBorder="1"/>
    <xf numFmtId="0" fontId="5" fillId="0" borderId="16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9" xfId="0" applyFont="1" applyFill="1" applyBorder="1" applyAlignment="1" applyProtection="1">
      <alignment horizontal="left"/>
    </xf>
    <xf numFmtId="0" fontId="5" fillId="0" borderId="19" xfId="0" applyFont="1" applyFill="1" applyBorder="1" applyAlignment="1" applyProtection="1"/>
    <xf numFmtId="0" fontId="5" fillId="0" borderId="1" xfId="0" applyFont="1" applyFill="1" applyBorder="1" applyAlignment="1" applyProtection="1"/>
    <xf numFmtId="0" fontId="5" fillId="0" borderId="1" xfId="0" applyFont="1" applyFill="1" applyBorder="1"/>
    <xf numFmtId="0" fontId="0" fillId="0" borderId="19" xfId="0" applyFont="1" applyFill="1" applyBorder="1"/>
    <xf numFmtId="0" fontId="5" fillId="0" borderId="1" xfId="0" applyFont="1" applyFill="1" applyBorder="1" applyAlignment="1" applyProtection="1">
      <alignment shrinkToFit="1"/>
    </xf>
    <xf numFmtId="0" fontId="5" fillId="0" borderId="15" xfId="0" applyFont="1" applyFill="1" applyBorder="1" applyAlignment="1" applyProtection="1"/>
    <xf numFmtId="0" fontId="5" fillId="0" borderId="25" xfId="0" applyFont="1" applyFill="1" applyBorder="1" applyAlignment="1" applyProtection="1"/>
    <xf numFmtId="0" fontId="2" fillId="0" borderId="1" xfId="54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8" fillId="0" borderId="0" xfId="0" applyFont="1" applyFill="1"/>
    <xf numFmtId="184" fontId="0" fillId="0" borderId="19" xfId="0" applyNumberFormat="1" applyFill="1" applyBorder="1"/>
    <xf numFmtId="184" fontId="0" fillId="0" borderId="20" xfId="0" applyNumberFormat="1" applyFill="1" applyBorder="1" applyAlignment="1">
      <alignment horizontal="right"/>
    </xf>
    <xf numFmtId="184" fontId="0" fillId="0" borderId="19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/>
    <xf numFmtId="0" fontId="2" fillId="0" borderId="19" xfId="54" applyFill="1" applyBorder="1"/>
    <xf numFmtId="0" fontId="2" fillId="0" borderId="19" xfId="54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184" fontId="2" fillId="0" borderId="24" xfId="0" applyNumberFormat="1" applyFont="1" applyFill="1" applyBorder="1"/>
    <xf numFmtId="184" fontId="0" fillId="0" borderId="26" xfId="0" applyNumberFormat="1" applyFill="1" applyBorder="1" applyAlignment="1">
      <alignment horizontal="right"/>
    </xf>
    <xf numFmtId="178" fontId="0" fillId="0" borderId="16" xfId="0" applyNumberFormat="1" applyFill="1" applyBorder="1" applyAlignment="1">
      <alignment horizontal="right"/>
    </xf>
    <xf numFmtId="178" fontId="0" fillId="0" borderId="19" xfId="0" applyNumberFormat="1" applyFill="1" applyBorder="1" applyAlignment="1">
      <alignment horizontal="right"/>
    </xf>
    <xf numFmtId="178" fontId="0" fillId="0" borderId="22" xfId="0" applyNumberFormat="1" applyFill="1" applyBorder="1" applyAlignment="1">
      <alignment horizontal="right"/>
    </xf>
    <xf numFmtId="178" fontId="0" fillId="0" borderId="20" xfId="0" applyNumberFormat="1" applyFill="1" applyBorder="1" applyAlignment="1">
      <alignment horizontal="right"/>
    </xf>
    <xf numFmtId="178" fontId="0" fillId="0" borderId="24" xfId="0" applyNumberFormat="1" applyFill="1" applyBorder="1" applyAlignment="1">
      <alignment horizontal="right"/>
    </xf>
    <xf numFmtId="178" fontId="2" fillId="0" borderId="24" xfId="0" applyNumberFormat="1" applyFont="1" applyFill="1" applyBorder="1" applyAlignment="1">
      <alignment horizontal="right"/>
    </xf>
    <xf numFmtId="178" fontId="2" fillId="0" borderId="26" xfId="0" applyNumberFormat="1" applyFont="1" applyFill="1" applyBorder="1" applyAlignment="1">
      <alignment horizontal="right"/>
    </xf>
    <xf numFmtId="178" fontId="0" fillId="0" borderId="8" xfId="0" applyNumberFormat="1" applyFill="1" applyBorder="1" applyAlignment="1" applyProtection="1">
      <alignment horizontal="right" vertical="center"/>
      <protection locked="0"/>
    </xf>
    <xf numFmtId="178" fontId="0" fillId="0" borderId="15" xfId="0" applyNumberFormat="1" applyFill="1" applyBorder="1" applyAlignment="1">
      <alignment horizontal="right" vertical="center"/>
    </xf>
    <xf numFmtId="178" fontId="0" fillId="0" borderId="21" xfId="0" applyNumberFormat="1" applyFill="1" applyBorder="1" applyAlignment="1">
      <alignment horizontal="right" vertical="center"/>
    </xf>
    <xf numFmtId="178" fontId="0" fillId="0" borderId="15" xfId="0" applyNumberFormat="1" applyFill="1" applyBorder="1" applyAlignment="1" applyProtection="1">
      <alignment horizontal="right" vertical="center"/>
      <protection locked="0"/>
    </xf>
    <xf numFmtId="178" fontId="0" fillId="0" borderId="8" xfId="0" applyNumberFormat="1" applyFill="1" applyBorder="1" applyAlignment="1">
      <alignment horizontal="right" vertical="center"/>
    </xf>
    <xf numFmtId="178" fontId="0" fillId="0" borderId="9" xfId="0" applyNumberFormat="1" applyFill="1" applyBorder="1" applyAlignment="1">
      <alignment horizontal="right" vertical="center"/>
    </xf>
    <xf numFmtId="49" fontId="0" fillId="0" borderId="22" xfId="0" applyNumberForma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 shrinkToFit="1"/>
    </xf>
    <xf numFmtId="185" fontId="2" fillId="0" borderId="4" xfId="0" applyNumberFormat="1" applyFont="1" applyFill="1" applyBorder="1" applyAlignment="1">
      <alignment horizontal="center"/>
    </xf>
    <xf numFmtId="185" fontId="2" fillId="0" borderId="16" xfId="0" applyNumberFormat="1" applyFont="1" applyFill="1" applyBorder="1" applyAlignment="1">
      <alignment horizontal="right"/>
    </xf>
    <xf numFmtId="185" fontId="2" fillId="0" borderId="22" xfId="0" applyNumberFormat="1" applyFont="1" applyFill="1" applyBorder="1" applyAlignment="1">
      <alignment horizontal="right"/>
    </xf>
    <xf numFmtId="49" fontId="0" fillId="0" borderId="20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shrinkToFit="1"/>
    </xf>
    <xf numFmtId="185" fontId="2" fillId="0" borderId="1" xfId="0" applyNumberFormat="1" applyFont="1" applyFill="1" applyBorder="1" applyAlignment="1">
      <alignment horizontal="center"/>
    </xf>
    <xf numFmtId="185" fontId="2" fillId="0" borderId="19" xfId="0" applyNumberFormat="1" applyFont="1" applyFill="1" applyBorder="1" applyAlignment="1">
      <alignment horizontal="right"/>
    </xf>
    <xf numFmtId="185" fontId="2" fillId="0" borderId="20" xfId="0" applyNumberFormat="1" applyFont="1" applyFill="1" applyBorder="1" applyAlignment="1">
      <alignment horizontal="right"/>
    </xf>
    <xf numFmtId="49" fontId="0" fillId="0" borderId="21" xfId="0" applyNumberFormat="1" applyFill="1" applyBorder="1" applyAlignment="1">
      <alignment horizontal="right"/>
    </xf>
    <xf numFmtId="49" fontId="0" fillId="0" borderId="25" xfId="0" applyNumberFormat="1" applyFill="1" applyBorder="1" applyAlignment="1">
      <alignment shrinkToFit="1"/>
    </xf>
    <xf numFmtId="185" fontId="2" fillId="0" borderId="25" xfId="0" applyNumberFormat="1" applyFont="1" applyFill="1" applyBorder="1" applyAlignment="1">
      <alignment horizontal="right"/>
    </xf>
    <xf numFmtId="185" fontId="2" fillId="0" borderId="15" xfId="0" applyNumberFormat="1" applyFont="1" applyFill="1" applyBorder="1" applyAlignment="1">
      <alignment horizontal="right"/>
    </xf>
    <xf numFmtId="185" fontId="2" fillId="0" borderId="21" xfId="0" applyNumberFormat="1" applyFont="1" applyFill="1" applyBorder="1" applyAlignment="1">
      <alignment horizontal="right"/>
    </xf>
    <xf numFmtId="49" fontId="0" fillId="0" borderId="4" xfId="0" applyNumberFormat="1" applyFill="1" applyBorder="1" applyAlignment="1">
      <alignment shrinkToFit="1"/>
    </xf>
    <xf numFmtId="185" fontId="2" fillId="0" borderId="4" xfId="0" applyNumberFormat="1" applyFont="1" applyFill="1" applyBorder="1" applyAlignment="1">
      <alignment horizontal="right"/>
    </xf>
    <xf numFmtId="185" fontId="2" fillId="0" borderId="1" xfId="0" applyNumberFormat="1" applyFont="1" applyFill="1" applyBorder="1" applyAlignment="1">
      <alignment horizontal="right"/>
    </xf>
    <xf numFmtId="185" fontId="0" fillId="0" borderId="19" xfId="0" applyNumberFormat="1" applyFill="1" applyBorder="1" applyAlignment="1">
      <alignment horizontal="right"/>
    </xf>
    <xf numFmtId="185" fontId="2" fillId="0" borderId="25" xfId="0" applyNumberFormat="1" applyFont="1" applyFill="1" applyBorder="1"/>
    <xf numFmtId="185" fontId="0" fillId="0" borderId="15" xfId="0" applyNumberFormat="1" applyFill="1" applyBorder="1" applyAlignment="1">
      <alignment horizontal="right"/>
    </xf>
    <xf numFmtId="185" fontId="0" fillId="0" borderId="16" xfId="0" applyNumberFormat="1" applyFill="1" applyBorder="1" applyAlignment="1">
      <alignment horizontal="right"/>
    </xf>
    <xf numFmtId="185" fontId="0" fillId="0" borderId="20" xfId="0" applyNumberFormat="1" applyFill="1" applyBorder="1" applyAlignment="1">
      <alignment horizontal="right"/>
    </xf>
    <xf numFmtId="185" fontId="0" fillId="0" borderId="4" xfId="0" applyNumberFormat="1" applyFill="1" applyBorder="1" applyAlignment="1">
      <alignment horizontal="center"/>
    </xf>
    <xf numFmtId="185" fontId="0" fillId="0" borderId="22" xfId="0" applyNumberFormat="1" applyFill="1" applyBorder="1" applyAlignment="1">
      <alignment horizontal="right"/>
    </xf>
    <xf numFmtId="185" fontId="0" fillId="0" borderId="1" xfId="0" applyNumberFormat="1" applyFill="1" applyBorder="1" applyAlignment="1">
      <alignment horizontal="center"/>
    </xf>
    <xf numFmtId="185" fontId="0" fillId="0" borderId="21" xfId="0" applyNumberFormat="1" applyFill="1" applyBorder="1" applyAlignment="1">
      <alignment horizontal="right"/>
    </xf>
    <xf numFmtId="185" fontId="0" fillId="0" borderId="4" xfId="0" applyNumberFormat="1" applyFill="1" applyBorder="1"/>
    <xf numFmtId="183" fontId="0" fillId="0" borderId="16" xfId="0" applyNumberFormat="1" applyFill="1" applyBorder="1" applyAlignment="1">
      <alignment horizontal="right"/>
    </xf>
    <xf numFmtId="183" fontId="0" fillId="0" borderId="16" xfId="0" applyNumberFormat="1" applyFill="1" applyBorder="1"/>
    <xf numFmtId="183" fontId="0" fillId="0" borderId="22" xfId="0" applyNumberFormat="1" applyFill="1" applyBorder="1"/>
    <xf numFmtId="185" fontId="0" fillId="0" borderId="1" xfId="0" applyNumberFormat="1" applyFill="1" applyBorder="1" applyAlignment="1">
      <alignment horizontal="right"/>
    </xf>
    <xf numFmtId="183" fontId="0" fillId="0" borderId="19" xfId="0" applyNumberFormat="1" applyFill="1" applyBorder="1" applyAlignment="1">
      <alignment horizontal="right"/>
    </xf>
    <xf numFmtId="183" fontId="0" fillId="0" borderId="19" xfId="0" applyNumberFormat="1" applyFill="1" applyBorder="1"/>
    <xf numFmtId="183" fontId="0" fillId="0" borderId="20" xfId="0" applyNumberFormat="1" applyFill="1" applyBorder="1"/>
    <xf numFmtId="185" fontId="0" fillId="0" borderId="25" xfId="0" applyNumberFormat="1" applyFill="1" applyBorder="1" applyAlignment="1">
      <alignment horizontal="right"/>
    </xf>
    <xf numFmtId="177" fontId="0" fillId="0" borderId="15" xfId="0" applyNumberFormat="1" applyFill="1" applyBorder="1" applyAlignment="1">
      <alignment horizontal="right"/>
    </xf>
    <xf numFmtId="177" fontId="0" fillId="0" borderId="21" xfId="0" applyNumberFormat="1" applyFill="1" applyBorder="1" applyAlignment="1">
      <alignment horizontal="right"/>
    </xf>
    <xf numFmtId="49" fontId="0" fillId="0" borderId="22" xfId="0" applyNumberFormat="1" applyFill="1" applyBorder="1" applyAlignment="1">
      <alignment horizontal="right" vertical="center"/>
    </xf>
    <xf numFmtId="185" fontId="0" fillId="0" borderId="13" xfId="0" applyNumberFormat="1" applyFill="1" applyBorder="1" applyAlignment="1">
      <alignment horizontal="right"/>
    </xf>
    <xf numFmtId="185" fontId="0" fillId="0" borderId="4" xfId="0" applyNumberFormat="1" applyFill="1" applyBorder="1" applyAlignment="1">
      <alignment horizontal="right"/>
    </xf>
    <xf numFmtId="49" fontId="0" fillId="0" borderId="20" xfId="0" applyNumberFormat="1" applyFill="1" applyBorder="1" applyAlignment="1">
      <alignment horizontal="right" vertical="center"/>
    </xf>
    <xf numFmtId="185" fontId="0" fillId="0" borderId="0" xfId="0" applyNumberFormat="1" applyFill="1" applyAlignment="1">
      <alignment horizontal="right"/>
    </xf>
    <xf numFmtId="49" fontId="0" fillId="0" borderId="21" xfId="0" applyNumberFormat="1" applyFill="1" applyBorder="1" applyAlignment="1">
      <alignment horizontal="right" vertical="center"/>
    </xf>
    <xf numFmtId="185" fontId="0" fillId="0" borderId="23" xfId="0" applyNumberFormat="1" applyFill="1" applyBorder="1" applyAlignment="1">
      <alignment horizontal="right"/>
    </xf>
    <xf numFmtId="49" fontId="0" fillId="0" borderId="4" xfId="0" applyNumberFormat="1" applyFill="1" applyBorder="1" applyAlignment="1"/>
    <xf numFmtId="185" fontId="58" fillId="0" borderId="13" xfId="0" applyNumberFormat="1" applyFont="1" applyFill="1" applyBorder="1" applyAlignment="1">
      <alignment horizontal="right"/>
    </xf>
    <xf numFmtId="185" fontId="2" fillId="0" borderId="13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/>
    <xf numFmtId="185" fontId="58" fillId="0" borderId="0" xfId="0" applyNumberFormat="1" applyFont="1" applyFill="1" applyAlignment="1">
      <alignment horizontal="right"/>
    </xf>
    <xf numFmtId="185" fontId="58" fillId="0" borderId="19" xfId="0" applyNumberFormat="1" applyFont="1" applyFill="1" applyBorder="1" applyAlignment="1">
      <alignment horizontal="right"/>
    </xf>
    <xf numFmtId="185" fontId="58" fillId="0" borderId="20" xfId="0" applyNumberFormat="1" applyFont="1" applyFill="1" applyBorder="1" applyAlignment="1">
      <alignment horizontal="right"/>
    </xf>
    <xf numFmtId="49" fontId="0" fillId="0" borderId="25" xfId="0" applyNumberFormat="1" applyFill="1" applyBorder="1" applyAlignment="1"/>
    <xf numFmtId="185" fontId="58" fillId="0" borderId="15" xfId="0" applyNumberFormat="1" applyFont="1" applyFill="1" applyBorder="1" applyAlignment="1">
      <alignment horizontal="right"/>
    </xf>
    <xf numFmtId="185" fontId="58" fillId="0" borderId="23" xfId="0" applyNumberFormat="1" applyFont="1" applyFill="1" applyBorder="1" applyAlignment="1">
      <alignment horizontal="right"/>
    </xf>
    <xf numFmtId="185" fontId="58" fillId="0" borderId="21" xfId="0" applyNumberFormat="1" applyFont="1" applyFill="1" applyBorder="1" applyAlignment="1">
      <alignment horizontal="right"/>
    </xf>
    <xf numFmtId="181" fontId="2" fillId="0" borderId="16" xfId="0" applyNumberFormat="1" applyFont="1" applyFill="1" applyBorder="1" applyAlignment="1">
      <alignment horizontal="right"/>
    </xf>
    <xf numFmtId="181" fontId="2" fillId="0" borderId="22" xfId="0" applyNumberFormat="1" applyFont="1" applyFill="1" applyBorder="1" applyAlignment="1">
      <alignment horizontal="right"/>
    </xf>
    <xf numFmtId="181" fontId="2" fillId="0" borderId="19" xfId="0" applyNumberFormat="1" applyFont="1" applyFill="1" applyBorder="1"/>
    <xf numFmtId="181" fontId="2" fillId="0" borderId="20" xfId="0" applyNumberFormat="1" applyFont="1" applyFill="1" applyBorder="1"/>
    <xf numFmtId="49" fontId="0" fillId="0" borderId="26" xfId="0" applyNumberFormat="1" applyFill="1" applyBorder="1" applyAlignment="1">
      <alignment horizontal="right"/>
    </xf>
    <xf numFmtId="49" fontId="0" fillId="0" borderId="2" xfId="0" applyNumberFormat="1" applyFill="1" applyBorder="1" applyAlignment="1">
      <alignment shrinkToFit="1"/>
    </xf>
    <xf numFmtId="185" fontId="2" fillId="0" borderId="2" xfId="0" applyNumberFormat="1" applyFont="1" applyFill="1" applyBorder="1"/>
    <xf numFmtId="185" fontId="2" fillId="0" borderId="24" xfId="0" applyNumberFormat="1" applyFont="1" applyFill="1" applyBorder="1" applyAlignment="1">
      <alignment horizontal="right"/>
    </xf>
    <xf numFmtId="185" fontId="0" fillId="0" borderId="24" xfId="0" quotePrefix="1" applyNumberFormat="1" applyFill="1" applyBorder="1" applyAlignment="1">
      <alignment horizontal="right"/>
    </xf>
    <xf numFmtId="185" fontId="2" fillId="0" borderId="24" xfId="0" applyNumberFormat="1" applyFont="1" applyFill="1" applyBorder="1"/>
    <xf numFmtId="185" fontId="2" fillId="0" borderId="26" xfId="0" applyNumberFormat="1" applyFont="1" applyFill="1" applyBorder="1"/>
    <xf numFmtId="181" fontId="2" fillId="0" borderId="16" xfId="0" applyNumberFormat="1" applyFont="1" applyFill="1" applyBorder="1"/>
    <xf numFmtId="181" fontId="0" fillId="0" borderId="16" xfId="0" applyNumberFormat="1" applyFill="1" applyBorder="1"/>
    <xf numFmtId="181" fontId="2" fillId="0" borderId="22" xfId="0" applyNumberFormat="1" applyFont="1" applyFill="1" applyBorder="1"/>
    <xf numFmtId="181" fontId="0" fillId="0" borderId="19" xfId="0" applyNumberFormat="1" applyFill="1" applyBorder="1" applyAlignment="1">
      <alignment horizontal="right"/>
    </xf>
    <xf numFmtId="181" fontId="0" fillId="0" borderId="20" xfId="0" applyNumberFormat="1" applyFill="1" applyBorder="1" applyAlignment="1">
      <alignment horizontal="right"/>
    </xf>
    <xf numFmtId="176" fontId="0" fillId="0" borderId="19" xfId="0" applyNumberFormat="1" applyFill="1" applyBorder="1" applyAlignment="1">
      <alignment horizontal="right"/>
    </xf>
    <xf numFmtId="181" fontId="0" fillId="0" borderId="19" xfId="0" applyNumberFormat="1" applyFill="1" applyBorder="1"/>
    <xf numFmtId="181" fontId="0" fillId="0" borderId="20" xfId="0" applyNumberFormat="1" applyFill="1" applyBorder="1"/>
    <xf numFmtId="181" fontId="2" fillId="0" borderId="24" xfId="0" applyNumberFormat="1" applyFont="1" applyFill="1" applyBorder="1"/>
    <xf numFmtId="181" fontId="2" fillId="0" borderId="26" xfId="0" applyNumberFormat="1" applyFont="1" applyFill="1" applyBorder="1"/>
    <xf numFmtId="187" fontId="2" fillId="0" borderId="19" xfId="0" applyNumberFormat="1" applyFont="1" applyFill="1" applyBorder="1" applyAlignment="1">
      <alignment vertical="center"/>
    </xf>
    <xf numFmtId="187" fontId="2" fillId="0" borderId="16" xfId="0" applyNumberFormat="1" applyFont="1" applyFill="1" applyBorder="1" applyAlignment="1">
      <alignment vertical="center"/>
    </xf>
    <xf numFmtId="187" fontId="0" fillId="0" borderId="16" xfId="0" applyNumberFormat="1" applyFill="1" applyBorder="1" applyAlignment="1">
      <alignment vertical="center"/>
    </xf>
    <xf numFmtId="187" fontId="2" fillId="0" borderId="22" xfId="0" applyNumberFormat="1" applyFont="1" applyFill="1" applyBorder="1" applyAlignment="1">
      <alignment vertical="center"/>
    </xf>
    <xf numFmtId="187" fontId="0" fillId="0" borderId="4" xfId="0" applyNumberFormat="1" applyFill="1" applyBorder="1" applyAlignment="1">
      <alignment vertical="center"/>
    </xf>
    <xf numFmtId="187" fontId="0" fillId="0" borderId="19" xfId="0" applyNumberFormat="1" applyFill="1" applyBorder="1" applyAlignment="1">
      <alignment vertical="center"/>
    </xf>
    <xf numFmtId="187" fontId="2" fillId="0" borderId="20" xfId="0" applyNumberFormat="1" applyFont="1" applyFill="1" applyBorder="1" applyAlignment="1">
      <alignment vertical="center"/>
    </xf>
    <xf numFmtId="187" fontId="0" fillId="0" borderId="1" xfId="0" applyNumberFormat="1" applyFill="1" applyBorder="1" applyAlignment="1">
      <alignment vertical="center"/>
    </xf>
    <xf numFmtId="187" fontId="0" fillId="0" borderId="1" xfId="0" applyNumberFormat="1" applyFill="1" applyBorder="1" applyAlignment="1">
      <alignment horizontal="right" vertical="center" wrapText="1"/>
    </xf>
    <xf numFmtId="187" fontId="0" fillId="0" borderId="19" xfId="0" applyNumberFormat="1" applyFill="1" applyBorder="1" applyAlignment="1">
      <alignment horizontal="right" vertical="center"/>
    </xf>
    <xf numFmtId="187" fontId="0" fillId="0" borderId="20" xfId="0" applyNumberFormat="1" applyFill="1" applyBorder="1" applyAlignment="1">
      <alignment horizontal="right" vertical="center" wrapText="1"/>
    </xf>
    <xf numFmtId="187" fontId="0" fillId="0" borderId="19" xfId="0" applyNumberFormat="1" applyFill="1" applyBorder="1" applyAlignment="1">
      <alignment horizontal="right" vertical="center" wrapText="1"/>
    </xf>
    <xf numFmtId="187" fontId="2" fillId="0" borderId="19" xfId="0" applyNumberFormat="1" applyFont="1" applyFill="1" applyBorder="1" applyAlignment="1">
      <alignment horizontal="right" vertical="center"/>
    </xf>
    <xf numFmtId="187" fontId="0" fillId="0" borderId="1" xfId="0" applyNumberFormat="1" applyFill="1" applyBorder="1" applyAlignment="1">
      <alignment horizontal="right" vertical="center"/>
    </xf>
    <xf numFmtId="187" fontId="0" fillId="0" borderId="20" xfId="0" applyNumberFormat="1" applyFill="1" applyBorder="1" applyAlignment="1">
      <alignment horizontal="right" vertical="center"/>
    </xf>
    <xf numFmtId="187" fontId="0" fillId="0" borderId="2" xfId="0" applyNumberFormat="1" applyFill="1" applyBorder="1" applyAlignment="1">
      <alignment vertical="center"/>
    </xf>
    <xf numFmtId="187" fontId="2" fillId="0" borderId="30" xfId="0" applyNumberFormat="1" applyFont="1" applyFill="1" applyBorder="1" applyAlignment="1">
      <alignment vertical="center"/>
    </xf>
    <xf numFmtId="187" fontId="0" fillId="0" borderId="30" xfId="0" applyNumberFormat="1" applyFill="1" applyBorder="1" applyAlignment="1">
      <alignment vertical="center"/>
    </xf>
    <xf numFmtId="187" fontId="2" fillId="0" borderId="14" xfId="0" applyNumberFormat="1" applyFont="1" applyFill="1" applyBorder="1" applyAlignment="1">
      <alignment vertical="center"/>
    </xf>
    <xf numFmtId="187" fontId="0" fillId="0" borderId="17" xfId="0" applyNumberFormat="1" applyFill="1" applyBorder="1" applyAlignment="1">
      <alignment vertical="center"/>
    </xf>
    <xf numFmtId="187" fontId="2" fillId="0" borderId="20" xfId="0" applyNumberFormat="1" applyFont="1" applyFill="1" applyBorder="1" applyAlignment="1">
      <alignment horizontal="right" vertical="center" wrapText="1"/>
    </xf>
    <xf numFmtId="187" fontId="2" fillId="0" borderId="20" xfId="0" applyNumberFormat="1" applyFont="1" applyFill="1" applyBorder="1" applyAlignment="1">
      <alignment horizontal="right" vertical="center"/>
    </xf>
    <xf numFmtId="187" fontId="2" fillId="0" borderId="26" xfId="0" applyNumberFormat="1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>
      <alignment horizontal="center" vertical="center"/>
    </xf>
    <xf numFmtId="187" fontId="2" fillId="0" borderId="4" xfId="0" applyNumberFormat="1" applyFont="1" applyFill="1" applyBorder="1" applyAlignment="1">
      <alignment vertical="center"/>
    </xf>
    <xf numFmtId="187" fontId="2" fillId="0" borderId="1" xfId="0" applyNumberFormat="1" applyFont="1" applyFill="1" applyBorder="1" applyAlignment="1">
      <alignment vertical="center"/>
    </xf>
    <xf numFmtId="187" fontId="2" fillId="0" borderId="1" xfId="0" applyNumberFormat="1" applyFont="1" applyFill="1" applyBorder="1" applyAlignment="1">
      <alignment horizontal="right" vertical="center"/>
    </xf>
    <xf numFmtId="187" fontId="2" fillId="0" borderId="2" xfId="0" applyNumberFormat="1" applyFont="1" applyFill="1" applyBorder="1" applyAlignment="1">
      <alignment vertical="center"/>
    </xf>
    <xf numFmtId="187" fontId="2" fillId="0" borderId="17" xfId="0" applyNumberFormat="1" applyFont="1" applyFill="1" applyBorder="1" applyAlignment="1">
      <alignment vertical="center"/>
    </xf>
    <xf numFmtId="187" fontId="2" fillId="0" borderId="2" xfId="0" applyNumberFormat="1" applyFont="1" applyFill="1" applyBorder="1" applyAlignment="1">
      <alignment horizontal="right" vertical="center"/>
    </xf>
    <xf numFmtId="187" fontId="2" fillId="0" borderId="29" xfId="0" applyNumberFormat="1" applyFont="1" applyFill="1" applyBorder="1" applyAlignment="1">
      <alignment vertical="center"/>
    </xf>
    <xf numFmtId="179" fontId="0" fillId="0" borderId="26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left" vertical="center"/>
    </xf>
    <xf numFmtId="0" fontId="30" fillId="0" borderId="0" xfId="51"/>
    <xf numFmtId="0" fontId="30" fillId="0" borderId="0" xfId="51" applyAlignment="1">
      <alignment vertical="center"/>
    </xf>
    <xf numFmtId="0" fontId="31" fillId="0" borderId="0" xfId="51" applyFont="1" applyAlignment="1">
      <alignment vertical="center"/>
    </xf>
    <xf numFmtId="0" fontId="32" fillId="0" borderId="0" xfId="51" applyFont="1" applyAlignment="1">
      <alignment vertical="center"/>
    </xf>
    <xf numFmtId="0" fontId="33" fillId="0" borderId="0" xfId="51" applyFont="1" applyAlignment="1">
      <alignment vertical="center"/>
    </xf>
    <xf numFmtId="0" fontId="33" fillId="0" borderId="0" xfId="51" applyFont="1" applyAlignment="1">
      <alignment horizontal="right" vertical="center"/>
    </xf>
    <xf numFmtId="0" fontId="35" fillId="0" borderId="0" xfId="51" applyFont="1" applyAlignment="1">
      <alignment vertical="center"/>
    </xf>
    <xf numFmtId="0" fontId="35" fillId="0" borderId="0" xfId="51" applyFont="1"/>
    <xf numFmtId="0" fontId="36" fillId="0" borderId="0" xfId="51" applyFont="1" applyAlignment="1">
      <alignment vertical="center"/>
    </xf>
    <xf numFmtId="0" fontId="37" fillId="0" borderId="0" xfId="51" applyFont="1" applyAlignment="1">
      <alignment horizontal="justify" vertical="center"/>
    </xf>
    <xf numFmtId="0" fontId="38" fillId="0" borderId="0" xfId="51" applyFont="1" applyAlignment="1">
      <alignment horizontal="left" vertical="center"/>
    </xf>
    <xf numFmtId="0" fontId="38" fillId="0" borderId="0" xfId="51" applyFont="1" applyAlignment="1">
      <alignment vertical="center"/>
    </xf>
    <xf numFmtId="0" fontId="39" fillId="0" borderId="0" xfId="51" applyFont="1" applyAlignment="1">
      <alignment horizontal="justify" vertical="center"/>
    </xf>
    <xf numFmtId="38" fontId="5" fillId="0" borderId="0" xfId="0" applyNumberFormat="1" applyFont="1" applyFill="1" applyAlignment="1">
      <alignment horizontal="right"/>
    </xf>
    <xf numFmtId="178" fontId="2" fillId="0" borderId="19" xfId="0" applyNumberFormat="1" applyFont="1" applyFill="1" applyBorder="1" applyAlignment="1">
      <alignment horizontal="right"/>
    </xf>
    <xf numFmtId="178" fontId="2" fillId="0" borderId="20" xfId="0" applyNumberFormat="1" applyFont="1" applyFill="1" applyBorder="1" applyAlignment="1">
      <alignment horizontal="right"/>
    </xf>
    <xf numFmtId="178" fontId="2" fillId="0" borderId="15" xfId="0" applyNumberFormat="1" applyFont="1" applyFill="1" applyBorder="1" applyAlignment="1">
      <alignment horizontal="right"/>
    </xf>
    <xf numFmtId="178" fontId="2" fillId="0" borderId="21" xfId="0" applyNumberFormat="1" applyFont="1" applyFill="1" applyBorder="1" applyAlignment="1">
      <alignment horizontal="right"/>
    </xf>
    <xf numFmtId="178" fontId="1" fillId="0" borderId="24" xfId="0" applyNumberFormat="1" applyFont="1" applyFill="1" applyBorder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8" fontId="1" fillId="0" borderId="26" xfId="0" applyNumberFormat="1" applyFont="1" applyFill="1" applyBorder="1" applyAlignment="1">
      <alignment horizontal="right" vertical="center"/>
    </xf>
    <xf numFmtId="178" fontId="0" fillId="0" borderId="16" xfId="0" applyNumberFormat="1" applyFill="1" applyBorder="1" applyAlignment="1">
      <alignment horizontal="right" vertical="center"/>
    </xf>
    <xf numFmtId="178" fontId="0" fillId="0" borderId="22" xfId="0" applyNumberFormat="1" applyFill="1" applyBorder="1" applyAlignment="1">
      <alignment horizontal="right" vertical="center"/>
    </xf>
    <xf numFmtId="178" fontId="2" fillId="0" borderId="15" xfId="0" applyNumberFormat="1" applyFont="1" applyFill="1" applyBorder="1" applyAlignment="1">
      <alignment horizontal="right" vertical="center"/>
    </xf>
    <xf numFmtId="178" fontId="1" fillId="0" borderId="32" xfId="0" applyNumberFormat="1" applyFont="1" applyBorder="1" applyAlignment="1">
      <alignment horizontal="right" vertical="center"/>
    </xf>
    <xf numFmtId="0" fontId="0" fillId="0" borderId="31" xfId="0" applyFill="1" applyBorder="1" applyAlignment="1">
      <alignment horizontal="center" vertical="center"/>
    </xf>
    <xf numFmtId="178" fontId="0" fillId="0" borderId="31" xfId="0" applyNumberFormat="1" applyFill="1" applyBorder="1" applyAlignment="1" applyProtection="1">
      <alignment horizontal="right" vertical="center"/>
      <protection locked="0"/>
    </xf>
    <xf numFmtId="178" fontId="0" fillId="0" borderId="31" xfId="0" applyNumberFormat="1" applyFill="1" applyBorder="1" applyAlignment="1">
      <alignment horizontal="right" vertical="center"/>
    </xf>
    <xf numFmtId="178" fontId="0" fillId="0" borderId="32" xfId="0" applyNumberFormat="1" applyFill="1" applyBorder="1" applyAlignment="1">
      <alignment horizontal="right" vertical="center"/>
    </xf>
    <xf numFmtId="0" fontId="15" fillId="0" borderId="0" xfId="51" applyFont="1" applyAlignment="1">
      <alignment vertical="center"/>
    </xf>
    <xf numFmtId="0" fontId="33" fillId="0" borderId="0" xfId="51" applyFont="1" applyAlignment="1">
      <alignment horizontal="left" vertical="center"/>
    </xf>
    <xf numFmtId="0" fontId="15" fillId="0" borderId="0" xfId="0" applyFont="1" applyFill="1" applyBorder="1" applyAlignment="1" applyProtection="1"/>
    <xf numFmtId="0" fontId="15" fillId="0" borderId="0" xfId="0" applyFont="1" applyFill="1" applyAlignment="1"/>
    <xf numFmtId="0" fontId="7" fillId="0" borderId="17" xfId="0" applyFont="1" applyFill="1" applyBorder="1" applyAlignment="1"/>
    <xf numFmtId="0" fontId="7" fillId="0" borderId="1" xfId="0" applyFont="1" applyFill="1" applyBorder="1" applyAlignment="1"/>
    <xf numFmtId="0" fontId="7" fillId="0" borderId="25" xfId="0" applyFont="1" applyFill="1" applyBorder="1" applyAlignment="1"/>
    <xf numFmtId="0" fontId="7" fillId="0" borderId="3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 textRotation="255"/>
    </xf>
    <xf numFmtId="0" fontId="0" fillId="0" borderId="25" xfId="0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/>
    <xf numFmtId="0" fontId="7" fillId="0" borderId="33" xfId="0" applyFont="1" applyFill="1" applyBorder="1" applyAlignment="1"/>
    <xf numFmtId="0" fontId="7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179" fontId="0" fillId="0" borderId="16" xfId="0" applyNumberFormat="1" applyFont="1" applyFill="1" applyBorder="1" applyAlignment="1">
      <alignment horizontal="center" vertical="center"/>
    </xf>
    <xf numFmtId="179" fontId="0" fillId="0" borderId="15" xfId="0" applyNumberFormat="1" applyFont="1" applyFill="1" applyBorder="1" applyAlignment="1">
      <alignment horizontal="center" vertical="center"/>
    </xf>
    <xf numFmtId="41" fontId="0" fillId="0" borderId="4" xfId="0" applyNumberFormat="1" applyFill="1" applyBorder="1" applyAlignment="1">
      <alignment horizontal="center" vertical="center"/>
    </xf>
    <xf numFmtId="41" fontId="0" fillId="0" borderId="25" xfId="0" applyNumberFormat="1" applyFill="1" applyBorder="1" applyAlignment="1">
      <alignment horizontal="center" vertical="center"/>
    </xf>
    <xf numFmtId="179" fontId="0" fillId="0" borderId="22" xfId="0" applyNumberFormat="1" applyFont="1" applyFill="1" applyBorder="1" applyAlignment="1">
      <alignment horizontal="center" vertical="center"/>
    </xf>
    <xf numFmtId="179" fontId="0" fillId="0" borderId="21" xfId="0" applyNumberFormat="1" applyFont="1" applyFill="1" applyBorder="1" applyAlignment="1">
      <alignment horizontal="center" vertical="center"/>
    </xf>
    <xf numFmtId="179" fontId="0" fillId="0" borderId="26" xfId="0" applyNumberFormat="1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25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5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Alignment="1">
      <alignment horizontal="right" vertical="center"/>
    </xf>
    <xf numFmtId="41" fontId="0" fillId="0" borderId="0" xfId="0" applyNumberFormat="1" applyFill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82" fontId="6" fillId="0" borderId="20" xfId="0" applyNumberFormat="1" applyFont="1" applyFill="1" applyBorder="1" applyAlignment="1">
      <alignment vertical="center"/>
    </xf>
    <xf numFmtId="182" fontId="6" fillId="0" borderId="1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6" fillId="0" borderId="22" xfId="0" applyNumberFormat="1" applyFont="1" applyFill="1" applyBorder="1" applyAlignment="1">
      <alignment vertical="center"/>
    </xf>
    <xf numFmtId="182" fontId="6" fillId="0" borderId="4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2" fontId="24" fillId="0" borderId="20" xfId="0" applyNumberFormat="1" applyFont="1" applyFill="1" applyBorder="1" applyAlignment="1">
      <alignment horizontal="right" vertical="center"/>
    </xf>
    <xf numFmtId="182" fontId="24" fillId="0" borderId="1" xfId="0" applyNumberFormat="1" applyFont="1" applyFill="1" applyBorder="1" applyAlignment="1">
      <alignment horizontal="right" vertical="center"/>
    </xf>
    <xf numFmtId="182" fontId="6" fillId="0" borderId="20" xfId="0" applyNumberFormat="1" applyFont="1" applyFill="1" applyBorder="1" applyAlignment="1">
      <alignment horizontal="right" vertical="center"/>
    </xf>
    <xf numFmtId="182" fontId="6" fillId="0" borderId="1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top" wrapText="1"/>
    </xf>
    <xf numFmtId="182" fontId="6" fillId="0" borderId="26" xfId="0" applyNumberFormat="1" applyFont="1" applyFill="1" applyBorder="1" applyAlignment="1">
      <alignment vertical="center"/>
    </xf>
    <xf numFmtId="182" fontId="6" fillId="0" borderId="2" xfId="0" applyNumberFormat="1" applyFont="1" applyFill="1" applyBorder="1" applyAlignment="1">
      <alignment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23" xfId="0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38" fontId="7" fillId="0" borderId="11" xfId="0" applyNumberFormat="1" applyFont="1" applyFill="1" applyBorder="1" applyAlignment="1">
      <alignment horizontal="center" vertical="center"/>
    </xf>
    <xf numFmtId="38" fontId="7" fillId="0" borderId="1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/>
    <xf numFmtId="178" fontId="0" fillId="0" borderId="13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23" xfId="0" applyNumberFormat="1" applyFont="1" applyFill="1" applyBorder="1" applyAlignment="1">
      <alignment horizontal="center" vertical="center"/>
    </xf>
    <xf numFmtId="178" fontId="2" fillId="33" borderId="13" xfId="0" applyNumberFormat="1" applyFont="1" applyFill="1" applyBorder="1" applyAlignment="1">
      <alignment horizontal="center" vertical="center"/>
    </xf>
    <xf numFmtId="178" fontId="2" fillId="33" borderId="0" xfId="0" applyNumberFormat="1" applyFont="1" applyFill="1" applyBorder="1" applyAlignment="1">
      <alignment horizontal="center" vertical="center"/>
    </xf>
    <xf numFmtId="178" fontId="2" fillId="33" borderId="23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</cellXfs>
  <cellStyles count="5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2 3" xfId="36" xr:uid="{00000000-0005-0000-0000-000023000000}"/>
    <cellStyle name="桁区切り 3" xfId="37" xr:uid="{00000000-0005-0000-0000-000024000000}"/>
    <cellStyle name="桁区切り 4" xfId="38" xr:uid="{00000000-0005-0000-0000-000025000000}"/>
    <cellStyle name="桁区切り 4 2" xfId="39" xr:uid="{00000000-0005-0000-0000-000026000000}"/>
    <cellStyle name="桁区切り 5" xfId="40" xr:uid="{00000000-0005-0000-0000-000027000000}"/>
    <cellStyle name="見出し 1" xfId="41" builtinId="16" customBuiltin="1"/>
    <cellStyle name="見出し 2 2" xfId="42" xr:uid="{00000000-0005-0000-0000-000029000000}"/>
    <cellStyle name="見出し 3" xfId="43" builtinId="18" customBuiltin="1"/>
    <cellStyle name="見出し 4" xfId="44" builtinId="19" customBuiltin="1"/>
    <cellStyle name="集計 2" xfId="45" xr:uid="{00000000-0005-0000-0000-00002C000000}"/>
    <cellStyle name="出力 2" xfId="46" xr:uid="{00000000-0005-0000-0000-00002D000000}"/>
    <cellStyle name="説明文" xfId="47" builtinId="53" customBuiltin="1"/>
    <cellStyle name="入力 2" xfId="48" xr:uid="{00000000-0005-0000-0000-00002F000000}"/>
    <cellStyle name="標準" xfId="0" builtinId="0"/>
    <cellStyle name="標準 2" xfId="49" xr:uid="{00000000-0005-0000-0000-000031000000}"/>
    <cellStyle name="標準 3" xfId="50" xr:uid="{00000000-0005-0000-0000-000032000000}"/>
    <cellStyle name="標準 4" xfId="51" xr:uid="{00000000-0005-0000-0000-000033000000}"/>
    <cellStyle name="標準 6" xfId="52" xr:uid="{00000000-0005-0000-0000-000034000000}"/>
    <cellStyle name="標準_2010西三河の統計(原本) (version 1)" xfId="53" xr:uid="{00000000-0005-0000-0000-000035000000}"/>
    <cellStyle name="標準_Sheet1" xfId="54" xr:uid="{00000000-0005-0000-0000-000036000000}"/>
    <cellStyle name="良い 2" xfId="55" xr:uid="{00000000-0005-0000-0000-00003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95250</xdr:rowOff>
    </xdr:from>
    <xdr:to>
      <xdr:col>10</xdr:col>
      <xdr:colOff>200025</xdr:colOff>
      <xdr:row>55</xdr:row>
      <xdr:rowOff>28575</xdr:rowOff>
    </xdr:to>
    <xdr:grpSp>
      <xdr:nvGrpSpPr>
        <xdr:cNvPr id="19970" name="オブジェクト 0">
          <a:extLst>
            <a:ext uri="{FF2B5EF4-FFF2-40B4-BE49-F238E27FC236}">
              <a16:creationId xmlns:a16="http://schemas.microsoft.com/office/drawing/2014/main" id="{9B831B9C-9E94-4A60-83C8-F8883CFDFD22}"/>
            </a:ext>
          </a:extLst>
        </xdr:cNvPr>
        <xdr:cNvGrpSpPr>
          <a:grpSpLocks/>
        </xdr:cNvGrpSpPr>
      </xdr:nvGrpSpPr>
      <xdr:grpSpPr bwMode="auto">
        <a:xfrm>
          <a:off x="92941" y="95250"/>
          <a:ext cx="5645727" cy="8502650"/>
          <a:chOff x="189" y="124"/>
          <a:chExt cx="994" cy="1571"/>
        </a:xfrm>
      </xdr:grpSpPr>
      <xdr:grpSp>
        <xdr:nvGrpSpPr>
          <xdr:cNvPr id="19971" name="オブジェクト 0">
            <a:extLst>
              <a:ext uri="{FF2B5EF4-FFF2-40B4-BE49-F238E27FC236}">
                <a16:creationId xmlns:a16="http://schemas.microsoft.com/office/drawing/2014/main" id="{347DE3CC-DD5F-459C-80D9-6951500340F6}"/>
              </a:ext>
            </a:extLst>
          </xdr:cNvPr>
          <xdr:cNvGrpSpPr>
            <a:grpSpLocks/>
          </xdr:cNvGrpSpPr>
        </xdr:nvGrpSpPr>
        <xdr:grpSpPr bwMode="auto">
          <a:xfrm>
            <a:off x="189" y="124"/>
            <a:ext cx="994" cy="1571"/>
            <a:chOff x="189" y="124"/>
            <a:chExt cx="994" cy="1571"/>
          </a:xfrm>
        </xdr:grpSpPr>
        <xdr:grpSp>
          <xdr:nvGrpSpPr>
            <xdr:cNvPr id="19973" name="オブジェクト 0">
              <a:extLst>
                <a:ext uri="{FF2B5EF4-FFF2-40B4-BE49-F238E27FC236}">
                  <a16:creationId xmlns:a16="http://schemas.microsoft.com/office/drawing/2014/main" id="{3EDE0CC5-131E-444E-91CA-160FAD84ECB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9" y="124"/>
              <a:ext cx="994" cy="1571"/>
              <a:chOff x="83" y="97"/>
              <a:chExt cx="994" cy="1571"/>
            </a:xfrm>
          </xdr:grpSpPr>
          <xdr:cxnSp macro="">
            <xdr:nvCxnSpPr>
              <xdr:cNvPr id="19975" name="AutoShape 162">
                <a:extLst>
                  <a:ext uri="{FF2B5EF4-FFF2-40B4-BE49-F238E27FC236}">
                    <a16:creationId xmlns:a16="http://schemas.microsoft.com/office/drawing/2014/main" id="{49092A01-F96C-434B-A8E6-F398B29F74DD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V="1">
                <a:off x="654" y="1234"/>
                <a:ext cx="203" cy="190"/>
              </a:xfrm>
              <a:prstGeom prst="straightConnector1">
                <a:avLst/>
              </a:prstGeom>
              <a:noFill/>
              <a:ln w="381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19976" name="オブジェクト 0">
                <a:extLst>
                  <a:ext uri="{FF2B5EF4-FFF2-40B4-BE49-F238E27FC236}">
                    <a16:creationId xmlns:a16="http://schemas.microsoft.com/office/drawing/2014/main" id="{9C2FE689-026A-43E4-A8F7-992BD2C16D3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3" y="97"/>
                <a:ext cx="994" cy="1571"/>
                <a:chOff x="83" y="97"/>
                <a:chExt cx="994" cy="1571"/>
              </a:xfrm>
            </xdr:grpSpPr>
            <xdr:cxnSp macro="">
              <xdr:nvCxnSpPr>
                <xdr:cNvPr id="19977" name="AutoShape 164">
                  <a:extLst>
                    <a:ext uri="{FF2B5EF4-FFF2-40B4-BE49-F238E27FC236}">
                      <a16:creationId xmlns:a16="http://schemas.microsoft.com/office/drawing/2014/main" id="{53262A85-D29D-470B-A092-11864FB3C20A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>
                  <a:off x="92" y="1504"/>
                  <a:ext cx="73" cy="13"/>
                </a:xfrm>
                <a:prstGeom prst="straightConnector1">
                  <a:avLst/>
                </a:prstGeom>
                <a:noFill/>
                <a:ln w="381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19978" name="AutoShape 165">
                  <a:extLst>
                    <a:ext uri="{FF2B5EF4-FFF2-40B4-BE49-F238E27FC236}">
                      <a16:creationId xmlns:a16="http://schemas.microsoft.com/office/drawing/2014/main" id="{07208CB4-6956-469A-BBCF-374E293252F1}"/>
                    </a:ext>
                  </a:extLst>
                </xdr:cNvPr>
                <xdr:cNvCxnSpPr>
                  <a:cxnSpLocks noChangeShapeType="1"/>
                </xdr:cNvCxnSpPr>
              </xdr:nvCxnSpPr>
              <xdr:spPr bwMode="auto">
                <a:xfrm flipV="1">
                  <a:off x="166" y="1470"/>
                  <a:ext cx="0" cy="47"/>
                </a:xfrm>
                <a:prstGeom prst="straightConnector1">
                  <a:avLst/>
                </a:prstGeom>
                <a:noFill/>
                <a:ln w="381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grpSp>
              <xdr:nvGrpSpPr>
                <xdr:cNvPr id="19979" name="オブジェクト 0">
                  <a:extLst>
                    <a:ext uri="{FF2B5EF4-FFF2-40B4-BE49-F238E27FC236}">
                      <a16:creationId xmlns:a16="http://schemas.microsoft.com/office/drawing/2014/main" id="{63765646-D3D1-4BC5-A8D7-92E50E201DBD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83" y="97"/>
                  <a:ext cx="994" cy="1571"/>
                  <a:chOff x="83" y="97"/>
                  <a:chExt cx="994" cy="1571"/>
                </a:xfrm>
              </xdr:grpSpPr>
              <xdr:grpSp>
                <xdr:nvGrpSpPr>
                  <xdr:cNvPr id="19980" name="オブジェクト 0">
                    <a:extLst>
                      <a:ext uri="{FF2B5EF4-FFF2-40B4-BE49-F238E27FC236}">
                        <a16:creationId xmlns:a16="http://schemas.microsoft.com/office/drawing/2014/main" id="{E6821153-A83A-42A4-9932-89066BFB6DFF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235" y="1479"/>
                    <a:ext cx="83" cy="38"/>
                    <a:chOff x="235" y="1479"/>
                    <a:chExt cx="83" cy="38"/>
                  </a:xfrm>
                </xdr:grpSpPr>
                <xdr:cxnSp macro="">
                  <xdr:nvCxnSpPr>
                    <xdr:cNvPr id="20019" name="AutoShape 168">
                      <a:extLst>
                        <a:ext uri="{FF2B5EF4-FFF2-40B4-BE49-F238E27FC236}">
                          <a16:creationId xmlns:a16="http://schemas.microsoft.com/office/drawing/2014/main" id="{9ABDE2A9-638C-41C5-BBD3-F7972EA2B45D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248" y="1479"/>
                      <a:ext cx="41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0" name="AutoShape 169">
                      <a:extLst>
                        <a:ext uri="{FF2B5EF4-FFF2-40B4-BE49-F238E27FC236}">
                          <a16:creationId xmlns:a16="http://schemas.microsoft.com/office/drawing/2014/main" id="{378980C3-10AA-4B65-88A6-F1A343EC2860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262" y="1504"/>
                      <a:ext cx="26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1" name="AutoShape 170">
                      <a:extLst>
                        <a:ext uri="{FF2B5EF4-FFF2-40B4-BE49-F238E27FC236}">
                          <a16:creationId xmlns:a16="http://schemas.microsoft.com/office/drawing/2014/main" id="{D4F5A053-E6A5-4767-8236-687226ABB997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289" y="1479"/>
                      <a:ext cx="29" cy="25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2" name="AutoShape 171">
                      <a:extLst>
                        <a:ext uri="{FF2B5EF4-FFF2-40B4-BE49-F238E27FC236}">
                          <a16:creationId xmlns:a16="http://schemas.microsoft.com/office/drawing/2014/main" id="{9DB9F6C2-BC21-436E-BB09-37FE4C172720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302" y="1504"/>
                      <a:ext cx="16" cy="13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3" name="AutoShape 172">
                      <a:extLst>
                        <a:ext uri="{FF2B5EF4-FFF2-40B4-BE49-F238E27FC236}">
                          <a16:creationId xmlns:a16="http://schemas.microsoft.com/office/drawing/2014/main" id="{72369841-0BA2-4D0E-AB2E-36DB68506F36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289" y="1504"/>
                      <a:ext cx="13" cy="13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4" name="AutoShape 173">
                      <a:extLst>
                        <a:ext uri="{FF2B5EF4-FFF2-40B4-BE49-F238E27FC236}">
                          <a16:creationId xmlns:a16="http://schemas.microsoft.com/office/drawing/2014/main" id="{1FAA1FD6-A7C2-41AF-9538-2F311C3C9E57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235" y="1479"/>
                      <a:ext cx="11" cy="25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5" name="AutoShape 174">
                      <a:extLst>
                        <a:ext uri="{FF2B5EF4-FFF2-40B4-BE49-F238E27FC236}">
                          <a16:creationId xmlns:a16="http://schemas.microsoft.com/office/drawing/2014/main" id="{D8BF92F5-9134-4C82-9DCF-727EF0F94C8A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246" y="1504"/>
                      <a:ext cx="16" cy="13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26" name="AutoShape 175">
                      <a:extLst>
                        <a:ext uri="{FF2B5EF4-FFF2-40B4-BE49-F238E27FC236}">
                          <a16:creationId xmlns:a16="http://schemas.microsoft.com/office/drawing/2014/main" id="{18719E51-881D-4AED-8C3E-BA8982C980DB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 flipV="1">
                      <a:off x="235" y="1504"/>
                      <a:ext cx="11" cy="13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</xdr:grpSp>
              <xdr:grpSp>
                <xdr:nvGrpSpPr>
                  <xdr:cNvPr id="19981" name="オブジェクト 0">
                    <a:extLst>
                      <a:ext uri="{FF2B5EF4-FFF2-40B4-BE49-F238E27FC236}">
                        <a16:creationId xmlns:a16="http://schemas.microsoft.com/office/drawing/2014/main" id="{0CD1E2E3-DB97-4032-9B88-CE8BB89062FA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90" y="97"/>
                    <a:ext cx="887" cy="1557"/>
                    <a:chOff x="190" y="97"/>
                    <a:chExt cx="887" cy="1557"/>
                  </a:xfrm>
                </xdr:grpSpPr>
                <xdr:sp macro="" textlink="">
                  <xdr:nvSpPr>
                    <xdr:cNvPr id="38" name="Text Box 177">
                      <a:extLst>
                        <a:ext uri="{FF2B5EF4-FFF2-40B4-BE49-F238E27FC236}">
                          <a16:creationId xmlns:a16="http://schemas.microsoft.com/office/drawing/2014/main" id="{1E65373D-FA16-4F2B-B6F3-0729FC44D7EF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840" y="97"/>
                      <a:ext cx="201" cy="10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2800" b="1" i="0" u="none" strike="noStrike" baseline="0">
                          <a:solidFill>
                            <a:srgbClr val="000000"/>
                          </a:solidFill>
                          <a:latin typeface="HGPｺﾞｼｯｸE"/>
                          <a:ea typeface="HGPｺﾞｼｯｸE"/>
                        </a:rPr>
                        <a:t>２０２５</a:t>
                      </a:r>
                    </a:p>
                  </xdr:txBody>
                </xdr:sp>
                <xdr:sp macro="" textlink="">
                  <xdr:nvSpPr>
                    <xdr:cNvPr id="39" name="Text Box 178">
                      <a:extLst>
                        <a:ext uri="{FF2B5EF4-FFF2-40B4-BE49-F238E27FC236}">
                          <a16:creationId xmlns:a16="http://schemas.microsoft.com/office/drawing/2014/main" id="{6D5693FE-D94C-4ED3-9761-9B096B8F412F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79" y="213"/>
                      <a:ext cx="598" cy="4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r" rtl="0">
                        <a:lnSpc>
                          <a:spcPts val="7000"/>
                        </a:lnSpc>
                        <a:defRPr sz="1000"/>
                      </a:pPr>
                      <a:r>
                        <a:rPr lang="ja-JP" altLang="en-US" sz="6000" b="0" i="0" u="none" strike="noStrike" baseline="0">
                          <a:solidFill>
                            <a:srgbClr val="000000"/>
                          </a:solidFill>
                          <a:latin typeface="HGP創英角ｺﾞｼｯｸUB"/>
                          <a:ea typeface="HGP創英角ｺﾞｼｯｸUB"/>
                        </a:rPr>
                        <a:t>西三河の</a:t>
                      </a:r>
                    </a:p>
                    <a:p>
                      <a:pPr algn="r" rtl="0">
                        <a:lnSpc>
                          <a:spcPts val="10300"/>
                        </a:lnSpc>
                        <a:defRPr sz="1000"/>
                      </a:pPr>
                      <a:r>
                        <a:rPr lang="ja-JP" altLang="en-US" sz="9000" b="0" i="0" u="none" strike="noStrike" baseline="0">
                          <a:solidFill>
                            <a:srgbClr val="000000"/>
                          </a:solidFill>
                          <a:latin typeface="HGP創英角ｺﾞｼｯｸUB"/>
                          <a:ea typeface="HGP創英角ｺﾞｼｯｸUB"/>
                        </a:rPr>
                        <a:t>統　計</a:t>
                      </a:r>
                    </a:p>
                  </xdr:txBody>
                </xdr:sp>
                <xdr:sp macro="" textlink="">
                  <xdr:nvSpPr>
                    <xdr:cNvPr id="40" name="Text Box 179">
                      <a:extLst>
                        <a:ext uri="{FF2B5EF4-FFF2-40B4-BE49-F238E27FC236}">
                          <a16:creationId xmlns:a16="http://schemas.microsoft.com/office/drawing/2014/main" id="{08837AD3-A751-4C10-A9DD-71EF691BFA51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464" y="1563"/>
                      <a:ext cx="597" cy="91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2400" b="1" i="0" u="none" strike="noStrike" baseline="0">
                          <a:solidFill>
                            <a:srgbClr val="000000"/>
                          </a:solidFill>
                          <a:latin typeface="HGPｺﾞｼｯｸE"/>
                          <a:ea typeface="HGPｺﾞｼｯｸE"/>
                        </a:rPr>
                        <a:t>西三河統計研究協議会</a:t>
                      </a:r>
                    </a:p>
                  </xdr:txBody>
                </xdr:sp>
                <xdr:sp macro="" textlink="">
                  <xdr:nvSpPr>
                    <xdr:cNvPr id="41" name="AutoShape 180">
                      <a:extLst>
                        <a:ext uri="{FF2B5EF4-FFF2-40B4-BE49-F238E27FC236}">
                          <a16:creationId xmlns:a16="http://schemas.microsoft.com/office/drawing/2014/main" id="{4ACB1958-08C9-4ED9-80B8-68B0DEEE3139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877" y="1264"/>
                      <a:ext cx="166" cy="135"/>
                    </a:xfrm>
                    <a:prstGeom prst="roundRect">
                      <a:avLst>
                        <a:gd name="adj" fmla="val 16667"/>
                      </a:avLst>
                    </a:prstGeom>
                    <a:solidFill>
                      <a:srgbClr val="000000"/>
                    </a:solidFill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  <xdr:txBody>
                    <a:bodyPr vertOverflow="clip" wrap="square" lIns="74295" tIns="1800" rIns="74295" bIns="16200" anchor="t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4000" b="1" i="0" u="none" strike="noStrike" baseline="0">
                          <a:solidFill>
                            <a:srgbClr val="FFFFFF"/>
                          </a:solidFill>
                          <a:latin typeface="HGSｺﾞｼｯｸE"/>
                          <a:ea typeface="HGSｺﾞｼｯｸE"/>
                        </a:rPr>
                        <a:t>4</a:t>
                      </a:r>
                      <a:r>
                        <a:rPr lang="en-US" altLang="ja-JP" sz="4000" b="1" i="0" u="none" strike="noStrike" baseline="0">
                          <a:solidFill>
                            <a:srgbClr val="FFFFFF"/>
                          </a:solidFill>
                          <a:latin typeface="HGSｺﾞｼｯｸE"/>
                          <a:ea typeface="HGSｺﾞｼｯｸE"/>
                        </a:rPr>
                        <a:t>3</a:t>
                      </a:r>
                      <a:endParaRPr lang="ja-JP" altLang="en-US" sz="4000" b="1" i="0" u="none" strike="noStrike" baseline="0">
                        <a:solidFill>
                          <a:srgbClr val="FFFFFF"/>
                        </a:solidFill>
                        <a:latin typeface="HGSｺﾞｼｯｸE"/>
                        <a:ea typeface="HGSｺﾞｼｯｸE"/>
                      </a:endParaRPr>
                    </a:p>
                  </xdr:txBody>
                </xdr:sp>
                <xdr:sp macro="" textlink="">
                  <xdr:nvSpPr>
                    <xdr:cNvPr id="42" name="Text Box 181">
                      <a:extLst>
                        <a:ext uri="{FF2B5EF4-FFF2-40B4-BE49-F238E27FC236}">
                          <a16:creationId xmlns:a16="http://schemas.microsoft.com/office/drawing/2014/main" id="{36A4C3F6-5071-4239-A740-11E7E47A5A51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89" y="1294"/>
                      <a:ext cx="136" cy="8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西尾</a:t>
                      </a:r>
                    </a:p>
                  </xdr:txBody>
                </xdr:sp>
                <xdr:sp macro="" textlink="">
                  <xdr:nvSpPr>
                    <xdr:cNvPr id="43" name="Text Box 182">
                      <a:extLst>
                        <a:ext uri="{FF2B5EF4-FFF2-40B4-BE49-F238E27FC236}">
                          <a16:creationId xmlns:a16="http://schemas.microsoft.com/office/drawing/2014/main" id="{DFE6B1F2-3D08-413E-A932-AE38AAABD308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10" y="797"/>
                      <a:ext cx="136" cy="8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豊田</a:t>
                      </a:r>
                    </a:p>
                  </xdr:txBody>
                </xdr:sp>
                <xdr:sp macro="" textlink="">
                  <xdr:nvSpPr>
                    <xdr:cNvPr id="44" name="Text Box 183">
                      <a:extLst>
                        <a:ext uri="{FF2B5EF4-FFF2-40B4-BE49-F238E27FC236}">
                          <a16:creationId xmlns:a16="http://schemas.microsoft.com/office/drawing/2014/main" id="{508A0918-CC22-4EC6-9484-BE9CAE37A2CC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74" y="941"/>
                      <a:ext cx="98" cy="8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知立</a:t>
                      </a:r>
                    </a:p>
                  </xdr:txBody>
                </xdr:sp>
                <xdr:sp macro="" textlink="">
                  <xdr:nvSpPr>
                    <xdr:cNvPr id="45" name="Text Box 184">
                      <a:extLst>
                        <a:ext uri="{FF2B5EF4-FFF2-40B4-BE49-F238E27FC236}">
                          <a16:creationId xmlns:a16="http://schemas.microsoft.com/office/drawing/2014/main" id="{508F1316-C842-455B-9B04-E82B23684EEB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" y="828"/>
                      <a:ext cx="136" cy="83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みよし</a:t>
                      </a:r>
                    </a:p>
                  </xdr:txBody>
                </xdr:sp>
                <xdr:sp macro="" textlink="">
                  <xdr:nvSpPr>
                    <xdr:cNvPr id="46" name="Text Box 185">
                      <a:extLst>
                        <a:ext uri="{FF2B5EF4-FFF2-40B4-BE49-F238E27FC236}">
                          <a16:creationId xmlns:a16="http://schemas.microsoft.com/office/drawing/2014/main" id="{C2A70EF0-9D7F-4748-9E30-4C581D41DF54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0" y="1008"/>
                      <a:ext cx="98" cy="84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刈谷</a:t>
                      </a:r>
                    </a:p>
                  </xdr:txBody>
                </xdr:sp>
                <xdr:sp macro="" textlink="">
                  <xdr:nvSpPr>
                    <xdr:cNvPr id="47" name="Text Box 186">
                      <a:extLst>
                        <a:ext uri="{FF2B5EF4-FFF2-40B4-BE49-F238E27FC236}">
                          <a16:creationId xmlns:a16="http://schemas.microsoft.com/office/drawing/2014/main" id="{0167DAE7-C60A-4B9D-A76C-B93CBAA5E339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82" y="1041"/>
                      <a:ext cx="136" cy="87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安城</a:t>
                      </a:r>
                    </a:p>
                  </xdr:txBody>
                </xdr:sp>
                <xdr:sp macro="" textlink="">
                  <xdr:nvSpPr>
                    <xdr:cNvPr id="48" name="Text Box 187">
                      <a:extLst>
                        <a:ext uri="{FF2B5EF4-FFF2-40B4-BE49-F238E27FC236}">
                          <a16:creationId xmlns:a16="http://schemas.microsoft.com/office/drawing/2014/main" id="{0E4509AA-40F2-4DC1-9791-B69E7EECE575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" y="1167"/>
                      <a:ext cx="136" cy="48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◎碧南</a:t>
                      </a:r>
                    </a:p>
                  </xdr:txBody>
                </xdr:sp>
                <xdr:sp macro="" textlink="">
                  <xdr:nvSpPr>
                    <xdr:cNvPr id="49" name="Text Box 188">
                      <a:extLst>
                        <a:ext uri="{FF2B5EF4-FFF2-40B4-BE49-F238E27FC236}">
                          <a16:creationId xmlns:a16="http://schemas.microsoft.com/office/drawing/2014/main" id="{7704AA9B-57C0-40E0-B9A9-0E5765D561AD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10" y="1109"/>
                      <a:ext cx="136" cy="46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◎高浜</a:t>
                      </a:r>
                    </a:p>
                  </xdr:txBody>
                </xdr:sp>
                <xdr:sp macro="" textlink="">
                  <xdr:nvSpPr>
                    <xdr:cNvPr id="50" name="Text Box 189">
                      <a:extLst>
                        <a:ext uri="{FF2B5EF4-FFF2-40B4-BE49-F238E27FC236}">
                          <a16:creationId xmlns:a16="http://schemas.microsoft.com/office/drawing/2014/main" id="{EBBC86DA-4E77-4BA7-9869-25D44FE76466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3" y="1254"/>
                      <a:ext cx="138" cy="7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vertOverflow="clip" wrap="square" lIns="74295" tIns="8890" rIns="74295" bIns="8890" anchor="t" upright="1"/>
                    <a:lstStyle/>
                    <a:p>
                      <a:pPr algn="ctr" rtl="0">
                        <a:lnSpc>
                          <a:spcPts val="17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幸田</a:t>
                      </a:r>
                    </a:p>
                    <a:p>
                      <a:pPr algn="ctr" rtl="0">
                        <a:lnSpc>
                          <a:spcPts val="1600"/>
                        </a:lnSpc>
                        <a:defRPr sz="1000"/>
                      </a:pPr>
                      <a:r>
                        <a:rPr lang="ja-JP" altLang="en-US" sz="1400" b="1" i="0" u="none" strike="noStrike" baseline="0">
                          <a:solidFill>
                            <a:srgbClr val="000000"/>
                          </a:solidFill>
                          <a:latin typeface="HG丸ｺﾞｼｯｸM-PRO"/>
                          <a:ea typeface="HG丸ｺﾞｼｯｸM-PRO"/>
                        </a:rPr>
                        <a:t>○</a:t>
                      </a:r>
                    </a:p>
                  </xdr:txBody>
                </xdr:sp>
              </xdr:grpSp>
              <xdr:grpSp>
                <xdr:nvGrpSpPr>
                  <xdr:cNvPr id="19982" name="オブジェクト 0">
                    <a:extLst>
                      <a:ext uri="{FF2B5EF4-FFF2-40B4-BE49-F238E27FC236}">
                        <a16:creationId xmlns:a16="http://schemas.microsoft.com/office/drawing/2014/main" id="{8CAE7778-343A-4A16-8890-D7B14E81AF71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83" y="729"/>
                    <a:ext cx="977" cy="939"/>
                    <a:chOff x="83" y="729"/>
                    <a:chExt cx="977" cy="939"/>
                  </a:xfrm>
                </xdr:grpSpPr>
                <xdr:sp macro="" textlink="">
                  <xdr:nvSpPr>
                    <xdr:cNvPr id="19983" name="AutoShape 191">
                      <a:extLst>
                        <a:ext uri="{FF2B5EF4-FFF2-40B4-BE49-F238E27FC236}">
                          <a16:creationId xmlns:a16="http://schemas.microsoft.com/office/drawing/2014/main" id="{A1F274F3-2F18-43F4-9769-598A1565465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79" y="729"/>
                      <a:ext cx="882" cy="695"/>
                    </a:xfrm>
                    <a:prstGeom prst="roundRect">
                      <a:avLst>
                        <a:gd name="adj" fmla="val 1060"/>
                      </a:avLst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</xdr:sp>
                <xdr:cxnSp macro="">
                  <xdr:nvCxnSpPr>
                    <xdr:cNvPr id="19984" name="AutoShape 192">
                      <a:extLst>
                        <a:ext uri="{FF2B5EF4-FFF2-40B4-BE49-F238E27FC236}">
                          <a16:creationId xmlns:a16="http://schemas.microsoft.com/office/drawing/2014/main" id="{C1DADA8C-3B01-4B7F-A517-33E1AE5CBE18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179" y="927"/>
                      <a:ext cx="882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85" name="AutoShape 193">
                      <a:extLst>
                        <a:ext uri="{FF2B5EF4-FFF2-40B4-BE49-F238E27FC236}">
                          <a16:creationId xmlns:a16="http://schemas.microsoft.com/office/drawing/2014/main" id="{F81F5DD9-833C-4008-8296-A304588A327F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179" y="1234"/>
                      <a:ext cx="574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86" name="AutoShape 194">
                      <a:extLst>
                        <a:ext uri="{FF2B5EF4-FFF2-40B4-BE49-F238E27FC236}">
                          <a16:creationId xmlns:a16="http://schemas.microsoft.com/office/drawing/2014/main" id="{1E312A49-B215-4A8B-BA16-D7AD6EEDE544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753" y="1234"/>
                      <a:ext cx="0" cy="10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87" name="AutoShape 195">
                      <a:extLst>
                        <a:ext uri="{FF2B5EF4-FFF2-40B4-BE49-F238E27FC236}">
                          <a16:creationId xmlns:a16="http://schemas.microsoft.com/office/drawing/2014/main" id="{A47C7CD8-D82F-47E9-8754-8219BAFEC31C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540" y="927"/>
                      <a:ext cx="0" cy="377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88" name="AutoShape 196">
                      <a:extLst>
                        <a:ext uri="{FF2B5EF4-FFF2-40B4-BE49-F238E27FC236}">
                          <a16:creationId xmlns:a16="http://schemas.microsoft.com/office/drawing/2014/main" id="{804DF9C1-517D-475D-BC42-E5103E8D6FE0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372" y="809"/>
                      <a:ext cx="0" cy="424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89" name="AutoShape 197">
                      <a:extLst>
                        <a:ext uri="{FF2B5EF4-FFF2-40B4-BE49-F238E27FC236}">
                          <a16:creationId xmlns:a16="http://schemas.microsoft.com/office/drawing/2014/main" id="{30C3BCD1-8661-4935-8A41-FA861305292C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179" y="809"/>
                      <a:ext cx="193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0" name="AutoShape 198">
                      <a:extLst>
                        <a:ext uri="{FF2B5EF4-FFF2-40B4-BE49-F238E27FC236}">
                          <a16:creationId xmlns:a16="http://schemas.microsoft.com/office/drawing/2014/main" id="{367862DD-7EDD-4283-9F7D-E6391766D9DC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179" y="1157"/>
                      <a:ext cx="193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1" name="AutoShape 199">
                      <a:extLst>
                        <a:ext uri="{FF2B5EF4-FFF2-40B4-BE49-F238E27FC236}">
                          <a16:creationId xmlns:a16="http://schemas.microsoft.com/office/drawing/2014/main" id="{F5CD3D7D-6B58-4313-9119-39642C4CEBF3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179" y="1096"/>
                      <a:ext cx="193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2" name="AutoShape 200">
                      <a:extLst>
                        <a:ext uri="{FF2B5EF4-FFF2-40B4-BE49-F238E27FC236}">
                          <a16:creationId xmlns:a16="http://schemas.microsoft.com/office/drawing/2014/main" id="{7666BB80-D8AB-4839-9B19-05A095EC5F6B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594" y="1358"/>
                      <a:ext cx="127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3" name="AutoShape 201">
                      <a:extLst>
                        <a:ext uri="{FF2B5EF4-FFF2-40B4-BE49-F238E27FC236}">
                          <a16:creationId xmlns:a16="http://schemas.microsoft.com/office/drawing/2014/main" id="{C66E5EC0-17B8-46CF-8D6E-7157F38F02E7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594" y="1304"/>
                      <a:ext cx="0" cy="54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4" name="AutoShape 202">
                      <a:extLst>
                        <a:ext uri="{FF2B5EF4-FFF2-40B4-BE49-F238E27FC236}">
                          <a16:creationId xmlns:a16="http://schemas.microsoft.com/office/drawing/2014/main" id="{F6E86A23-824C-4788-8C76-DFCBBBB86020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540" y="1304"/>
                      <a:ext cx="54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5" name="AutoShape 203">
                      <a:extLst>
                        <a:ext uri="{FF2B5EF4-FFF2-40B4-BE49-F238E27FC236}">
                          <a16:creationId xmlns:a16="http://schemas.microsoft.com/office/drawing/2014/main" id="{5968EF29-499B-4473-828D-F315789B2151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83" y="1119"/>
                      <a:ext cx="95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6" name="AutoShape 204">
                      <a:extLst>
                        <a:ext uri="{FF2B5EF4-FFF2-40B4-BE49-F238E27FC236}">
                          <a16:creationId xmlns:a16="http://schemas.microsoft.com/office/drawing/2014/main" id="{EC206DD4-31B8-40A5-8846-2CED5BB581EE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83" y="1119"/>
                      <a:ext cx="0" cy="269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7" name="AutoShape 205">
                      <a:extLst>
                        <a:ext uri="{FF2B5EF4-FFF2-40B4-BE49-F238E27FC236}">
                          <a16:creationId xmlns:a16="http://schemas.microsoft.com/office/drawing/2014/main" id="{DFCFD873-E12C-4009-B771-6C819EFD5100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83" y="1388"/>
                      <a:ext cx="82" cy="82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8" name="AutoShape 206">
                      <a:extLst>
                        <a:ext uri="{FF2B5EF4-FFF2-40B4-BE49-F238E27FC236}">
                          <a16:creationId xmlns:a16="http://schemas.microsoft.com/office/drawing/2014/main" id="{E6367AC2-055A-4580-A92C-ACC42F701EFE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1061" y="1234"/>
                      <a:ext cx="0" cy="190"/>
                    </a:xfrm>
                    <a:prstGeom prst="straightConnector1">
                      <a:avLst/>
                    </a:prstGeom>
                    <a:noFill/>
                    <a:ln w="127000">
                      <a:solidFill>
                        <a:srgbClr val="FFFFFF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19999" name="AutoShape 207">
                      <a:extLst>
                        <a:ext uri="{FF2B5EF4-FFF2-40B4-BE49-F238E27FC236}">
                          <a16:creationId xmlns:a16="http://schemas.microsoft.com/office/drawing/2014/main" id="{AD481F4D-4494-4FA9-95A4-B01F856BDC3E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1050" y="1424"/>
                      <a:ext cx="0" cy="12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0" name="AutoShape 208">
                      <a:extLst>
                        <a:ext uri="{FF2B5EF4-FFF2-40B4-BE49-F238E27FC236}">
                          <a16:creationId xmlns:a16="http://schemas.microsoft.com/office/drawing/2014/main" id="{46BB2A46-A7A0-45F2-B4B4-57802FEA1344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858" y="1234"/>
                      <a:ext cx="203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1" name="AutoShape 209">
                      <a:extLst>
                        <a:ext uri="{FF2B5EF4-FFF2-40B4-BE49-F238E27FC236}">
                          <a16:creationId xmlns:a16="http://schemas.microsoft.com/office/drawing/2014/main" id="{C4D66FFE-188C-4F15-B52F-DE53CA0693F4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476" y="1545"/>
                      <a:ext cx="574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2" name="AutoShape 210">
                      <a:extLst>
                        <a:ext uri="{FF2B5EF4-FFF2-40B4-BE49-F238E27FC236}">
                          <a16:creationId xmlns:a16="http://schemas.microsoft.com/office/drawing/2014/main" id="{6562F6E4-D825-4E1F-97DE-E6928E14B6D3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>
                      <a:off x="372" y="1668"/>
                      <a:ext cx="669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3" name="AutoShape 211">
                      <a:extLst>
                        <a:ext uri="{FF2B5EF4-FFF2-40B4-BE49-F238E27FC236}">
                          <a16:creationId xmlns:a16="http://schemas.microsoft.com/office/drawing/2014/main" id="{058A5F52-ACEF-4B75-8E4E-7BFFB77D0993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372" y="1545"/>
                      <a:ext cx="103" cy="122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4" name="AutoShape 212">
                      <a:extLst>
                        <a:ext uri="{FF2B5EF4-FFF2-40B4-BE49-F238E27FC236}">
                          <a16:creationId xmlns:a16="http://schemas.microsoft.com/office/drawing/2014/main" id="{AF960FF2-D285-4024-8FCE-F39215C8D0E9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H="1">
                      <a:off x="277" y="1027"/>
                      <a:ext cx="95" cy="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  <xdr:cxnSp macro="">
                  <xdr:nvCxnSpPr>
                    <xdr:cNvPr id="20005" name="AutoShape 213">
                      <a:extLst>
                        <a:ext uri="{FF2B5EF4-FFF2-40B4-BE49-F238E27FC236}">
                          <a16:creationId xmlns:a16="http://schemas.microsoft.com/office/drawing/2014/main" id="{3CDC86DA-8AB7-44C8-8D72-EA244F093A1B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277" y="927"/>
                      <a:ext cx="0" cy="100"/>
                    </a:xfrm>
                    <a:prstGeom prst="straightConnector1">
                      <a:avLst/>
                    </a:prstGeom>
                    <a:noFill/>
                    <a:ln w="38100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cxnSp>
              </xdr:grpSp>
            </xdr:grpSp>
          </xdr:grpSp>
        </xdr:grpSp>
        <xdr:sp macro="" textlink="">
          <xdr:nvSpPr>
            <xdr:cNvPr id="6" name="Text Box 57">
              <a:extLst>
                <a:ext uri="{FF2B5EF4-FFF2-40B4-BE49-F238E27FC236}">
                  <a16:creationId xmlns:a16="http://schemas.microsoft.com/office/drawing/2014/main" id="{79214A58-00DE-48C3-9F46-2D30321A2CF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5" y="1056"/>
              <a:ext cx="138" cy="8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</xdr:spPr>
          <xdr:txBody>
            <a:bodyPr vertOverflow="clip" wrap="square" lIns="74295" tIns="8890" rIns="74295" bIns="8890" anchor="t" upright="1"/>
            <a:lstStyle/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◎</a:t>
              </a:r>
            </a:p>
            <a:p>
              <a:pPr algn="ctr" rtl="0">
                <a:lnSpc>
                  <a:spcPts val="1600"/>
                </a:lnSpc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岡崎</a:t>
              </a:r>
            </a:p>
          </xdr:txBody>
        </xdr:sp>
      </xdr:grpSp>
      <xdr:sp macro="" textlink="">
        <xdr:nvSpPr>
          <xdr:cNvPr id="4" name="Text Box 58">
            <a:extLst>
              <a:ext uri="{FF2B5EF4-FFF2-40B4-BE49-F238E27FC236}">
                <a16:creationId xmlns:a16="http://schemas.microsoft.com/office/drawing/2014/main" id="{4025C0E4-DDD2-4BCB-A04B-767A8351B7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7" y="1350"/>
            <a:ext cx="86" cy="65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Vol.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49</xdr:row>
      <xdr:rowOff>6350</xdr:rowOff>
    </xdr:from>
    <xdr:to>
      <xdr:col>8</xdr:col>
      <xdr:colOff>0</xdr:colOff>
      <xdr:row>49</xdr:row>
      <xdr:rowOff>6350</xdr:rowOff>
    </xdr:to>
    <xdr:cxnSp macro="">
      <xdr:nvCxnSpPr>
        <xdr:cNvPr id="21521" name="直線コネクタ 3">
          <a:extLst>
            <a:ext uri="{FF2B5EF4-FFF2-40B4-BE49-F238E27FC236}">
              <a16:creationId xmlns:a16="http://schemas.microsoft.com/office/drawing/2014/main" id="{8B504B11-8C97-4647-87F3-117EDB63DF31}"/>
            </a:ext>
          </a:extLst>
        </xdr:cNvPr>
        <xdr:cNvCxnSpPr>
          <a:cxnSpLocks noChangeShapeType="1"/>
        </xdr:cNvCxnSpPr>
      </xdr:nvCxnSpPr>
      <xdr:spPr bwMode="auto">
        <a:xfrm>
          <a:off x="1549400" y="8096250"/>
          <a:ext cx="30480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400050</xdr:colOff>
      <xdr:row>55</xdr:row>
      <xdr:rowOff>12700</xdr:rowOff>
    </xdr:from>
    <xdr:to>
      <xdr:col>7</xdr:col>
      <xdr:colOff>400050</xdr:colOff>
      <xdr:row>55</xdr:row>
      <xdr:rowOff>12700</xdr:rowOff>
    </xdr:to>
    <xdr:cxnSp macro="">
      <xdr:nvCxnSpPr>
        <xdr:cNvPr id="21522" name="直線コネクタ 9">
          <a:extLst>
            <a:ext uri="{FF2B5EF4-FFF2-40B4-BE49-F238E27FC236}">
              <a16:creationId xmlns:a16="http://schemas.microsoft.com/office/drawing/2014/main" id="{07C56856-AA92-4969-82BA-79176BCF3E5E}"/>
            </a:ext>
          </a:extLst>
        </xdr:cNvPr>
        <xdr:cNvCxnSpPr>
          <a:cxnSpLocks noChangeShapeType="1"/>
        </xdr:cNvCxnSpPr>
      </xdr:nvCxnSpPr>
      <xdr:spPr bwMode="auto">
        <a:xfrm>
          <a:off x="1339850" y="9423400"/>
          <a:ext cx="30480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="55" zoomScaleNormal="55" zoomScaleSheetLayoutView="55" workbookViewId="0">
      <selection activeCell="Q40" sqref="Q40"/>
    </sheetView>
  </sheetViews>
  <sheetFormatPr defaultRowHeight="13"/>
  <cols>
    <col min="1" max="1" width="1.1796875" style="489" customWidth="1"/>
    <col min="2" max="16384" width="8.7265625" style="489"/>
  </cols>
  <sheetData/>
  <phoneticPr fontId="28"/>
  <printOptions horizontalCentered="1" verticalCentered="1"/>
  <pageMargins left="0.7" right="0.7" top="0.75" bottom="0.75" header="0.3" footer="0.3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6"/>
  <sheetViews>
    <sheetView showGridLines="0" view="pageBreakPreview" zoomScale="70" zoomScaleNormal="80" zoomScaleSheetLayoutView="70" workbookViewId="0">
      <selection activeCell="N30" sqref="N30"/>
    </sheetView>
  </sheetViews>
  <sheetFormatPr defaultColWidth="9.1796875" defaultRowHeight="23.15" customHeight="1"/>
  <cols>
    <col min="1" max="2" width="10" style="3" customWidth="1"/>
    <col min="3" max="4" width="8.81640625" style="3" customWidth="1"/>
    <col min="5" max="5" width="10" style="3" customWidth="1"/>
    <col min="6" max="7" width="8.81640625" style="3" customWidth="1"/>
    <col min="8" max="8" width="10.1796875" style="3" customWidth="1"/>
    <col min="9" max="9" width="9.54296875" style="3" customWidth="1"/>
    <col min="10" max="11" width="8.81640625" style="3" customWidth="1"/>
    <col min="12" max="13" width="8.7265625" style="3" customWidth="1"/>
    <col min="14" max="14" width="12" style="3" customWidth="1"/>
    <col min="15" max="16" width="10.1796875" style="3" customWidth="1"/>
    <col min="17" max="17" width="10.54296875" style="3" customWidth="1"/>
    <col min="18" max="19" width="8.7265625" style="3" customWidth="1"/>
    <col min="20" max="20" width="9.54296875" style="3" customWidth="1"/>
    <col min="21" max="21" width="9.453125" style="3" customWidth="1"/>
    <col min="22" max="22" width="10.453125" style="3" customWidth="1"/>
    <col min="23" max="23" width="11.7265625" style="3" bestFit="1" customWidth="1"/>
    <col min="24" max="16384" width="9.1796875" style="3"/>
  </cols>
  <sheetData>
    <row r="1" spans="1:23" s="8" customFormat="1" ht="22" customHeight="1">
      <c r="A1" s="61" t="s">
        <v>192</v>
      </c>
    </row>
    <row r="2" spans="1:23" ht="22" customHeight="1" thickBot="1">
      <c r="A2" s="51" t="s">
        <v>193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3" t="s">
        <v>330</v>
      </c>
      <c r="T2" s="47"/>
      <c r="U2" s="117"/>
    </row>
    <row r="3" spans="1:23" s="9" customFormat="1" ht="55.5" customHeight="1">
      <c r="A3" s="23"/>
      <c r="B3" s="149" t="s">
        <v>194</v>
      </c>
      <c r="C3" s="149" t="s">
        <v>320</v>
      </c>
      <c r="D3" s="149" t="s">
        <v>195</v>
      </c>
      <c r="E3" s="149" t="s">
        <v>196</v>
      </c>
      <c r="F3" s="149" t="s">
        <v>197</v>
      </c>
      <c r="G3" s="149" t="s">
        <v>140</v>
      </c>
      <c r="H3" s="149" t="s">
        <v>141</v>
      </c>
      <c r="I3" s="148" t="s">
        <v>198</v>
      </c>
      <c r="J3" s="148" t="s">
        <v>199</v>
      </c>
      <c r="K3" s="150" t="s">
        <v>200</v>
      </c>
      <c r="L3" s="150" t="s">
        <v>201</v>
      </c>
      <c r="M3" s="151" t="s">
        <v>202</v>
      </c>
      <c r="N3" s="148" t="s">
        <v>265</v>
      </c>
      <c r="O3" s="148" t="s">
        <v>321</v>
      </c>
      <c r="P3" s="148" t="s">
        <v>322</v>
      </c>
      <c r="Q3" s="148" t="s">
        <v>323</v>
      </c>
      <c r="R3" s="148" t="s">
        <v>324</v>
      </c>
      <c r="S3" s="148" t="s">
        <v>203</v>
      </c>
      <c r="T3" s="148" t="s">
        <v>317</v>
      </c>
      <c r="U3" s="150" t="s">
        <v>204</v>
      </c>
      <c r="V3" s="152" t="s">
        <v>318</v>
      </c>
      <c r="W3" s="153" t="s">
        <v>285</v>
      </c>
    </row>
    <row r="4" spans="1:23" ht="22" customHeight="1">
      <c r="A4" s="24" t="s">
        <v>180</v>
      </c>
      <c r="B4" s="236">
        <v>191309</v>
      </c>
      <c r="C4" s="236">
        <v>2403</v>
      </c>
      <c r="D4" s="236">
        <v>74</v>
      </c>
      <c r="E4" s="236">
        <v>7</v>
      </c>
      <c r="F4" s="236">
        <v>30</v>
      </c>
      <c r="G4" s="236">
        <v>11549</v>
      </c>
      <c r="H4" s="236">
        <v>60972</v>
      </c>
      <c r="I4" s="236">
        <v>906</v>
      </c>
      <c r="J4" s="236">
        <v>2892</v>
      </c>
      <c r="K4" s="237">
        <v>8860</v>
      </c>
      <c r="L4" s="237">
        <v>26449</v>
      </c>
      <c r="M4" s="238">
        <v>3874</v>
      </c>
      <c r="N4" s="237">
        <v>2965</v>
      </c>
      <c r="O4" s="236">
        <v>7017</v>
      </c>
      <c r="P4" s="236">
        <v>9426</v>
      </c>
      <c r="Q4" s="236">
        <v>5771</v>
      </c>
      <c r="R4" s="236">
        <v>8020</v>
      </c>
      <c r="S4" s="236">
        <v>19182</v>
      </c>
      <c r="T4" s="236">
        <v>914</v>
      </c>
      <c r="U4" s="237">
        <v>10459</v>
      </c>
      <c r="V4" s="236">
        <v>4083</v>
      </c>
      <c r="W4" s="237">
        <v>5456</v>
      </c>
    </row>
    <row r="5" spans="1:23" ht="22" customHeight="1">
      <c r="A5" s="26" t="s">
        <v>52</v>
      </c>
      <c r="B5" s="239">
        <v>37836</v>
      </c>
      <c r="C5" s="239">
        <v>1269</v>
      </c>
      <c r="D5" s="240">
        <v>0</v>
      </c>
      <c r="E5" s="239">
        <v>117</v>
      </c>
      <c r="F5" s="239">
        <v>5</v>
      </c>
      <c r="G5" s="239">
        <v>2162</v>
      </c>
      <c r="H5" s="239">
        <v>15630</v>
      </c>
      <c r="I5" s="239">
        <v>175</v>
      </c>
      <c r="J5" s="239">
        <v>296</v>
      </c>
      <c r="K5" s="241">
        <v>1624</v>
      </c>
      <c r="L5" s="241">
        <v>4430</v>
      </c>
      <c r="M5" s="242">
        <v>433</v>
      </c>
      <c r="N5" s="239">
        <v>310</v>
      </c>
      <c r="O5" s="239">
        <v>816</v>
      </c>
      <c r="P5" s="239">
        <v>1552</v>
      </c>
      <c r="Q5" s="239">
        <v>991</v>
      </c>
      <c r="R5" s="239">
        <v>1058</v>
      </c>
      <c r="S5" s="239">
        <v>3126</v>
      </c>
      <c r="T5" s="239">
        <v>238</v>
      </c>
      <c r="U5" s="241">
        <v>1952</v>
      </c>
      <c r="V5" s="239">
        <v>628</v>
      </c>
      <c r="W5" s="241">
        <v>1024</v>
      </c>
    </row>
    <row r="6" spans="1:23" ht="22" customHeight="1">
      <c r="A6" s="26" t="s">
        <v>181</v>
      </c>
      <c r="B6" s="239">
        <v>75388</v>
      </c>
      <c r="C6" s="239">
        <v>800</v>
      </c>
      <c r="D6" s="240">
        <v>2</v>
      </c>
      <c r="E6" s="239">
        <v>0</v>
      </c>
      <c r="F6" s="239">
        <v>3</v>
      </c>
      <c r="G6" s="239">
        <v>3175</v>
      </c>
      <c r="H6" s="239">
        <v>29874</v>
      </c>
      <c r="I6" s="239">
        <v>219</v>
      </c>
      <c r="J6" s="239">
        <v>1747</v>
      </c>
      <c r="K6" s="241">
        <v>3022</v>
      </c>
      <c r="L6" s="241">
        <v>8710</v>
      </c>
      <c r="M6" s="242">
        <v>1159</v>
      </c>
      <c r="N6" s="239">
        <v>1041</v>
      </c>
      <c r="O6" s="239">
        <v>2302</v>
      </c>
      <c r="P6" s="239">
        <v>3801</v>
      </c>
      <c r="Q6" s="239">
        <v>1775</v>
      </c>
      <c r="R6" s="239">
        <v>3064</v>
      </c>
      <c r="S6" s="239">
        <v>6689</v>
      </c>
      <c r="T6" s="239">
        <v>271</v>
      </c>
      <c r="U6" s="241">
        <v>3991</v>
      </c>
      <c r="V6" s="239">
        <v>1378</v>
      </c>
      <c r="W6" s="241">
        <v>2365</v>
      </c>
    </row>
    <row r="7" spans="1:23" ht="22" customHeight="1">
      <c r="A7" s="26" t="s">
        <v>182</v>
      </c>
      <c r="B7" s="239">
        <v>209375</v>
      </c>
      <c r="C7" s="239">
        <v>3249</v>
      </c>
      <c r="D7" s="240">
        <v>199</v>
      </c>
      <c r="E7" s="239">
        <v>23</v>
      </c>
      <c r="F7" s="239">
        <v>44</v>
      </c>
      <c r="G7" s="239">
        <v>9915</v>
      </c>
      <c r="H7" s="239">
        <v>82430</v>
      </c>
      <c r="I7" s="239">
        <v>490</v>
      </c>
      <c r="J7" s="239">
        <v>2826</v>
      </c>
      <c r="K7" s="241">
        <v>9250</v>
      </c>
      <c r="L7" s="241">
        <v>22675</v>
      </c>
      <c r="M7" s="242">
        <v>2433</v>
      </c>
      <c r="N7" s="239">
        <v>2450</v>
      </c>
      <c r="O7" s="239">
        <v>6668</v>
      </c>
      <c r="P7" s="239">
        <v>9910</v>
      </c>
      <c r="Q7" s="239">
        <v>6026</v>
      </c>
      <c r="R7" s="239">
        <v>8085</v>
      </c>
      <c r="S7" s="239">
        <v>18833</v>
      </c>
      <c r="T7" s="239">
        <v>1394</v>
      </c>
      <c r="U7" s="241">
        <v>12092</v>
      </c>
      <c r="V7" s="239">
        <v>3459</v>
      </c>
      <c r="W7" s="241">
        <v>6924</v>
      </c>
    </row>
    <row r="8" spans="1:23" ht="22" customHeight="1">
      <c r="A8" s="26" t="s">
        <v>183</v>
      </c>
      <c r="B8" s="239">
        <v>89423</v>
      </c>
      <c r="C8" s="239">
        <v>1938</v>
      </c>
      <c r="D8" s="239">
        <v>4</v>
      </c>
      <c r="E8" s="239">
        <v>6</v>
      </c>
      <c r="F8" s="239">
        <v>29</v>
      </c>
      <c r="G8" s="239">
        <v>4105</v>
      </c>
      <c r="H8" s="239">
        <v>32727</v>
      </c>
      <c r="I8" s="239">
        <v>248</v>
      </c>
      <c r="J8" s="239">
        <v>1536</v>
      </c>
      <c r="K8" s="241">
        <v>4124</v>
      </c>
      <c r="L8" s="241">
        <v>10857</v>
      </c>
      <c r="M8" s="242">
        <v>1351</v>
      </c>
      <c r="N8" s="239">
        <v>1191</v>
      </c>
      <c r="O8" s="239">
        <v>2945</v>
      </c>
      <c r="P8" s="239">
        <v>4120</v>
      </c>
      <c r="Q8" s="239">
        <v>2281</v>
      </c>
      <c r="R8" s="239">
        <v>3616</v>
      </c>
      <c r="S8" s="239">
        <v>8616</v>
      </c>
      <c r="T8" s="239">
        <v>597</v>
      </c>
      <c r="U8" s="241">
        <v>4592</v>
      </c>
      <c r="V8" s="239">
        <v>1933</v>
      </c>
      <c r="W8" s="241">
        <v>2607</v>
      </c>
    </row>
    <row r="9" spans="1:23" ht="22" customHeight="1">
      <c r="A9" s="26" t="s">
        <v>184</v>
      </c>
      <c r="B9" s="239">
        <v>86780</v>
      </c>
      <c r="C9" s="239">
        <v>3247</v>
      </c>
      <c r="D9" s="239">
        <v>2</v>
      </c>
      <c r="E9" s="239">
        <v>763</v>
      </c>
      <c r="F9" s="239">
        <v>18</v>
      </c>
      <c r="G9" s="239">
        <v>5643</v>
      </c>
      <c r="H9" s="239">
        <v>32549</v>
      </c>
      <c r="I9" s="239">
        <v>209</v>
      </c>
      <c r="J9" s="239">
        <v>593</v>
      </c>
      <c r="K9" s="241">
        <v>3221</v>
      </c>
      <c r="L9" s="241">
        <v>10996</v>
      </c>
      <c r="M9" s="242">
        <v>1150</v>
      </c>
      <c r="N9" s="239">
        <v>795</v>
      </c>
      <c r="O9" s="239">
        <v>1749</v>
      </c>
      <c r="P9" s="239">
        <v>3660</v>
      </c>
      <c r="Q9" s="239">
        <v>2516</v>
      </c>
      <c r="R9" s="239">
        <v>2860</v>
      </c>
      <c r="S9" s="239">
        <v>8247</v>
      </c>
      <c r="T9" s="239">
        <v>797</v>
      </c>
      <c r="U9" s="241">
        <v>3811</v>
      </c>
      <c r="V9" s="239">
        <v>1586</v>
      </c>
      <c r="W9" s="241">
        <v>2368</v>
      </c>
    </row>
    <row r="10" spans="1:23" ht="22" customHeight="1">
      <c r="A10" s="26" t="s">
        <v>185</v>
      </c>
      <c r="B10" s="239">
        <v>36166</v>
      </c>
      <c r="C10" s="239">
        <v>265</v>
      </c>
      <c r="D10" s="254">
        <v>4</v>
      </c>
      <c r="E10" s="254">
        <v>0</v>
      </c>
      <c r="F10" s="239">
        <v>3</v>
      </c>
      <c r="G10" s="239">
        <v>1685</v>
      </c>
      <c r="H10" s="239">
        <v>14315</v>
      </c>
      <c r="I10" s="239">
        <v>82</v>
      </c>
      <c r="J10" s="239">
        <v>806</v>
      </c>
      <c r="K10" s="241">
        <v>1856</v>
      </c>
      <c r="L10" s="241">
        <v>4377</v>
      </c>
      <c r="M10" s="242">
        <v>634</v>
      </c>
      <c r="N10" s="239">
        <v>480</v>
      </c>
      <c r="O10" s="239">
        <v>1285</v>
      </c>
      <c r="P10" s="239">
        <v>1792</v>
      </c>
      <c r="Q10" s="239">
        <v>849</v>
      </c>
      <c r="R10" s="239">
        <v>1298</v>
      </c>
      <c r="S10" s="239">
        <v>3101</v>
      </c>
      <c r="T10" s="239">
        <v>175</v>
      </c>
      <c r="U10" s="241">
        <v>1948</v>
      </c>
      <c r="V10" s="239">
        <v>690</v>
      </c>
      <c r="W10" s="241">
        <v>521</v>
      </c>
    </row>
    <row r="11" spans="1:23" ht="22" customHeight="1">
      <c r="A11" s="26" t="s">
        <v>186</v>
      </c>
      <c r="B11" s="239">
        <v>23839</v>
      </c>
      <c r="C11" s="239">
        <v>195</v>
      </c>
      <c r="D11" s="243" t="s">
        <v>312</v>
      </c>
      <c r="E11" s="239">
        <v>10</v>
      </c>
      <c r="F11" s="239">
        <v>1</v>
      </c>
      <c r="G11" s="239">
        <v>1162</v>
      </c>
      <c r="H11" s="239">
        <v>10668</v>
      </c>
      <c r="I11" s="239">
        <v>50</v>
      </c>
      <c r="J11" s="239">
        <v>274</v>
      </c>
      <c r="K11" s="241">
        <v>1231</v>
      </c>
      <c r="L11" s="241">
        <v>2593</v>
      </c>
      <c r="M11" s="242">
        <v>286</v>
      </c>
      <c r="N11" s="239">
        <v>266</v>
      </c>
      <c r="O11" s="239">
        <v>580</v>
      </c>
      <c r="P11" s="239">
        <v>994</v>
      </c>
      <c r="Q11" s="239">
        <v>588</v>
      </c>
      <c r="R11" s="239">
        <v>729</v>
      </c>
      <c r="S11" s="239">
        <v>1946</v>
      </c>
      <c r="T11" s="239">
        <v>86</v>
      </c>
      <c r="U11" s="241">
        <v>1154</v>
      </c>
      <c r="V11" s="239">
        <v>343</v>
      </c>
      <c r="W11" s="241">
        <v>683</v>
      </c>
    </row>
    <row r="12" spans="1:23" ht="22" customHeight="1">
      <c r="A12" s="26" t="s">
        <v>187</v>
      </c>
      <c r="B12" s="239">
        <v>31417</v>
      </c>
      <c r="C12" s="239">
        <v>494</v>
      </c>
      <c r="D12" s="239">
        <v>3</v>
      </c>
      <c r="E12" s="243">
        <v>2</v>
      </c>
      <c r="F12" s="239">
        <v>2</v>
      </c>
      <c r="G12" s="239">
        <v>1516</v>
      </c>
      <c r="H12" s="239">
        <v>10734</v>
      </c>
      <c r="I12" s="239">
        <v>96</v>
      </c>
      <c r="J12" s="239">
        <v>535</v>
      </c>
      <c r="K12" s="241">
        <v>1659</v>
      </c>
      <c r="L12" s="241">
        <v>3809</v>
      </c>
      <c r="M12" s="242">
        <v>381</v>
      </c>
      <c r="N12" s="239">
        <v>377</v>
      </c>
      <c r="O12" s="239">
        <v>1130</v>
      </c>
      <c r="P12" s="239">
        <v>1454</v>
      </c>
      <c r="Q12" s="239">
        <v>844</v>
      </c>
      <c r="R12" s="239">
        <v>1434</v>
      </c>
      <c r="S12" s="239">
        <v>3101</v>
      </c>
      <c r="T12" s="239">
        <v>188</v>
      </c>
      <c r="U12" s="241">
        <v>1810</v>
      </c>
      <c r="V12" s="239">
        <v>952</v>
      </c>
      <c r="W12" s="241">
        <v>896</v>
      </c>
    </row>
    <row r="13" spans="1:23" ht="22" customHeight="1" thickBot="1">
      <c r="A13" s="25" t="s">
        <v>188</v>
      </c>
      <c r="B13" s="244">
        <v>21718</v>
      </c>
      <c r="C13" s="244">
        <v>689</v>
      </c>
      <c r="D13" s="244">
        <v>3</v>
      </c>
      <c r="E13" s="244">
        <v>3</v>
      </c>
      <c r="F13" s="244">
        <v>5</v>
      </c>
      <c r="G13" s="244">
        <v>1227</v>
      </c>
      <c r="H13" s="244">
        <v>8630</v>
      </c>
      <c r="I13" s="244">
        <v>97</v>
      </c>
      <c r="J13" s="244">
        <v>218</v>
      </c>
      <c r="K13" s="245">
        <v>754</v>
      </c>
      <c r="L13" s="245">
        <v>2550</v>
      </c>
      <c r="M13" s="246">
        <v>318</v>
      </c>
      <c r="N13" s="244">
        <v>216</v>
      </c>
      <c r="O13" s="244">
        <v>545</v>
      </c>
      <c r="P13" s="244">
        <v>853</v>
      </c>
      <c r="Q13" s="244">
        <v>679</v>
      </c>
      <c r="R13" s="244">
        <v>754</v>
      </c>
      <c r="S13" s="244">
        <v>2128</v>
      </c>
      <c r="T13" s="244">
        <v>180</v>
      </c>
      <c r="U13" s="245">
        <v>957</v>
      </c>
      <c r="V13" s="244">
        <v>535</v>
      </c>
      <c r="W13" s="245">
        <v>377</v>
      </c>
    </row>
    <row r="14" spans="1:23" ht="22" customHeight="1">
      <c r="A14" s="119"/>
      <c r="B14" s="120"/>
      <c r="J14" s="18"/>
      <c r="L14" s="118"/>
    </row>
    <row r="15" spans="1:23" ht="22" customHeight="1" thickBot="1">
      <c r="A15" s="87" t="s">
        <v>205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3" t="s">
        <v>331</v>
      </c>
      <c r="Q15" s="90"/>
      <c r="R15" s="90"/>
      <c r="T15" s="89"/>
      <c r="U15" s="157"/>
    </row>
    <row r="16" spans="1:23" s="9" customFormat="1" ht="55.5" customHeight="1">
      <c r="A16" s="91"/>
      <c r="B16" s="92" t="s">
        <v>194</v>
      </c>
      <c r="C16" s="104" t="s">
        <v>206</v>
      </c>
      <c r="D16" s="105" t="s">
        <v>139</v>
      </c>
      <c r="E16" s="105" t="s">
        <v>207</v>
      </c>
      <c r="F16" s="105" t="s">
        <v>140</v>
      </c>
      <c r="G16" s="105" t="s">
        <v>141</v>
      </c>
      <c r="H16" s="105" t="s">
        <v>198</v>
      </c>
      <c r="I16" s="104" t="s">
        <v>199</v>
      </c>
      <c r="J16" s="105" t="s">
        <v>200</v>
      </c>
      <c r="K16" s="140" t="s">
        <v>201</v>
      </c>
      <c r="L16" s="140" t="s">
        <v>202</v>
      </c>
      <c r="M16" s="142" t="s">
        <v>208</v>
      </c>
      <c r="N16" s="104" t="s">
        <v>325</v>
      </c>
      <c r="O16" s="104" t="s">
        <v>319</v>
      </c>
      <c r="P16" s="104" t="s">
        <v>326</v>
      </c>
      <c r="Q16" s="104" t="s">
        <v>327</v>
      </c>
      <c r="R16" s="105" t="s">
        <v>209</v>
      </c>
      <c r="S16" s="104" t="s">
        <v>317</v>
      </c>
      <c r="T16" s="140" t="s">
        <v>210</v>
      </c>
      <c r="U16" s="199"/>
    </row>
    <row r="17" spans="1:21" ht="22" customHeight="1">
      <c r="A17" s="275" t="s">
        <v>180</v>
      </c>
      <c r="B17" s="276">
        <f>SUM(C17:T17)</f>
        <v>13121</v>
      </c>
      <c r="C17" s="277">
        <v>48</v>
      </c>
      <c r="D17" s="278">
        <v>1</v>
      </c>
      <c r="E17" s="277">
        <v>5</v>
      </c>
      <c r="F17" s="277">
        <v>1295</v>
      </c>
      <c r="G17" s="277">
        <v>1396</v>
      </c>
      <c r="H17" s="277">
        <v>16</v>
      </c>
      <c r="I17" s="277">
        <v>106</v>
      </c>
      <c r="J17" s="279">
        <v>195</v>
      </c>
      <c r="K17" s="280">
        <v>3248</v>
      </c>
      <c r="L17" s="280">
        <v>273</v>
      </c>
      <c r="M17" s="281">
        <v>809</v>
      </c>
      <c r="N17" s="277">
        <v>661</v>
      </c>
      <c r="O17" s="277">
        <v>1418</v>
      </c>
      <c r="P17" s="279">
        <v>1139</v>
      </c>
      <c r="Q17" s="279">
        <v>495</v>
      </c>
      <c r="R17" s="279">
        <v>1007</v>
      </c>
      <c r="S17" s="279">
        <v>65</v>
      </c>
      <c r="T17" s="280">
        <v>944</v>
      </c>
      <c r="U17" s="200"/>
    </row>
    <row r="18" spans="1:21" ht="22" customHeight="1">
      <c r="A18" s="282" t="s">
        <v>52</v>
      </c>
      <c r="B18" s="283">
        <v>2942</v>
      </c>
      <c r="C18" s="281">
        <v>11</v>
      </c>
      <c r="D18" s="277">
        <v>1</v>
      </c>
      <c r="E18" s="277">
        <v>2</v>
      </c>
      <c r="F18" s="277">
        <v>301</v>
      </c>
      <c r="G18" s="277">
        <v>567</v>
      </c>
      <c r="H18" s="277">
        <v>12</v>
      </c>
      <c r="I18" s="277">
        <v>11</v>
      </c>
      <c r="J18" s="277">
        <v>79</v>
      </c>
      <c r="K18" s="284">
        <v>659</v>
      </c>
      <c r="L18" s="284">
        <v>41</v>
      </c>
      <c r="M18" s="281">
        <v>143</v>
      </c>
      <c r="N18" s="277">
        <v>102</v>
      </c>
      <c r="O18" s="277">
        <v>239</v>
      </c>
      <c r="P18" s="277">
        <v>208</v>
      </c>
      <c r="Q18" s="277">
        <v>126</v>
      </c>
      <c r="R18" s="277">
        <v>243</v>
      </c>
      <c r="S18" s="277">
        <v>15</v>
      </c>
      <c r="T18" s="284">
        <v>182</v>
      </c>
      <c r="U18" s="200"/>
    </row>
    <row r="19" spans="1:21" ht="22" customHeight="1">
      <c r="A19" s="298" t="s">
        <v>181</v>
      </c>
      <c r="B19" s="322">
        <v>5169</v>
      </c>
      <c r="C19" s="322">
        <v>9</v>
      </c>
      <c r="D19" s="300">
        <v>1</v>
      </c>
      <c r="E19" s="300" t="s">
        <v>264</v>
      </c>
      <c r="F19" s="322">
        <v>399</v>
      </c>
      <c r="G19" s="322">
        <v>598</v>
      </c>
      <c r="H19" s="322">
        <v>8</v>
      </c>
      <c r="I19" s="322">
        <v>60</v>
      </c>
      <c r="J19" s="322">
        <v>92</v>
      </c>
      <c r="K19" s="323">
        <v>1172</v>
      </c>
      <c r="L19" s="323">
        <v>90</v>
      </c>
      <c r="M19" s="324">
        <v>350</v>
      </c>
      <c r="N19" s="322">
        <v>232</v>
      </c>
      <c r="O19" s="322">
        <v>722</v>
      </c>
      <c r="P19" s="322">
        <v>426</v>
      </c>
      <c r="Q19" s="322">
        <v>188</v>
      </c>
      <c r="R19" s="322">
        <v>410</v>
      </c>
      <c r="S19" s="322">
        <v>18</v>
      </c>
      <c r="T19" s="323">
        <v>394</v>
      </c>
      <c r="U19" s="200"/>
    </row>
    <row r="20" spans="1:21" ht="22" customHeight="1">
      <c r="A20" s="298" t="s">
        <v>182</v>
      </c>
      <c r="B20" s="299">
        <v>12721</v>
      </c>
      <c r="C20" s="303">
        <v>72</v>
      </c>
      <c r="D20" s="299">
        <v>2</v>
      </c>
      <c r="E20" s="299">
        <v>11</v>
      </c>
      <c r="F20" s="299">
        <v>1297</v>
      </c>
      <c r="G20" s="299">
        <v>1387</v>
      </c>
      <c r="H20" s="299">
        <v>22</v>
      </c>
      <c r="I20" s="299">
        <v>108</v>
      </c>
      <c r="J20" s="299">
        <v>341</v>
      </c>
      <c r="K20" s="302">
        <v>2725</v>
      </c>
      <c r="L20" s="302">
        <v>172</v>
      </c>
      <c r="M20" s="303">
        <v>787</v>
      </c>
      <c r="N20" s="299">
        <v>497</v>
      </c>
      <c r="O20" s="299">
        <v>1629</v>
      </c>
      <c r="P20" s="299">
        <v>1173</v>
      </c>
      <c r="Q20" s="299">
        <v>493</v>
      </c>
      <c r="R20" s="299">
        <v>919</v>
      </c>
      <c r="S20" s="299">
        <v>84</v>
      </c>
      <c r="T20" s="302">
        <v>1002</v>
      </c>
      <c r="U20" s="200"/>
    </row>
    <row r="21" spans="1:21" ht="22" customHeight="1">
      <c r="A21" s="282" t="s">
        <v>183</v>
      </c>
      <c r="B21" s="277">
        <v>6341</v>
      </c>
      <c r="C21" s="277">
        <v>22</v>
      </c>
      <c r="D21" s="277">
        <v>1</v>
      </c>
      <c r="E21" s="277">
        <v>7</v>
      </c>
      <c r="F21" s="277">
        <v>507</v>
      </c>
      <c r="G21" s="277">
        <v>825</v>
      </c>
      <c r="H21" s="277">
        <v>9</v>
      </c>
      <c r="I21" s="277">
        <v>31</v>
      </c>
      <c r="J21" s="277">
        <v>170</v>
      </c>
      <c r="K21" s="284">
        <v>1447</v>
      </c>
      <c r="L21" s="284">
        <v>81</v>
      </c>
      <c r="M21" s="281">
        <v>511</v>
      </c>
      <c r="N21" s="277">
        <v>247</v>
      </c>
      <c r="O21" s="277">
        <v>730</v>
      </c>
      <c r="P21" s="277">
        <v>537</v>
      </c>
      <c r="Q21" s="277">
        <v>274</v>
      </c>
      <c r="R21" s="277">
        <v>499</v>
      </c>
      <c r="S21" s="277">
        <v>29</v>
      </c>
      <c r="T21" s="284">
        <v>414</v>
      </c>
      <c r="U21" s="200"/>
    </row>
    <row r="22" spans="1:21" ht="22" customHeight="1">
      <c r="A22" s="314" t="s">
        <v>184</v>
      </c>
      <c r="B22" s="299">
        <v>6526</v>
      </c>
      <c r="C22" s="299">
        <v>56</v>
      </c>
      <c r="D22" s="299">
        <v>14</v>
      </c>
      <c r="E22" s="299">
        <v>3</v>
      </c>
      <c r="F22" s="299">
        <v>775</v>
      </c>
      <c r="G22" s="299">
        <v>1054</v>
      </c>
      <c r="H22" s="299">
        <v>14</v>
      </c>
      <c r="I22" s="299">
        <v>16</v>
      </c>
      <c r="J22" s="299">
        <v>113</v>
      </c>
      <c r="K22" s="302">
        <v>1618</v>
      </c>
      <c r="L22" s="302">
        <v>89</v>
      </c>
      <c r="M22" s="303">
        <v>252</v>
      </c>
      <c r="N22" s="299">
        <v>239</v>
      </c>
      <c r="O22" s="299">
        <v>598</v>
      </c>
      <c r="P22" s="299">
        <v>545</v>
      </c>
      <c r="Q22" s="299">
        <v>212</v>
      </c>
      <c r="R22" s="299">
        <v>444</v>
      </c>
      <c r="S22" s="299">
        <v>33</v>
      </c>
      <c r="T22" s="302">
        <v>451</v>
      </c>
      <c r="U22" s="200"/>
    </row>
    <row r="23" spans="1:21" ht="22" customHeight="1">
      <c r="A23" s="325" t="s">
        <v>185</v>
      </c>
      <c r="B23" s="322">
        <v>1856</v>
      </c>
      <c r="C23" s="322">
        <v>4</v>
      </c>
      <c r="D23" s="300" t="s">
        <v>354</v>
      </c>
      <c r="E23" s="300" t="s">
        <v>354</v>
      </c>
      <c r="F23" s="300">
        <v>141</v>
      </c>
      <c r="G23" s="322">
        <v>197</v>
      </c>
      <c r="H23" s="322">
        <v>2</v>
      </c>
      <c r="I23" s="322">
        <v>15</v>
      </c>
      <c r="J23" s="322">
        <v>37</v>
      </c>
      <c r="K23" s="323">
        <v>499</v>
      </c>
      <c r="L23" s="323">
        <v>30</v>
      </c>
      <c r="M23" s="324">
        <v>116</v>
      </c>
      <c r="N23" s="322">
        <v>80</v>
      </c>
      <c r="O23" s="322">
        <v>201</v>
      </c>
      <c r="P23" s="322">
        <v>169</v>
      </c>
      <c r="Q23" s="322">
        <v>73</v>
      </c>
      <c r="R23" s="322">
        <v>148</v>
      </c>
      <c r="S23" s="322">
        <v>7</v>
      </c>
      <c r="T23" s="323">
        <v>137</v>
      </c>
      <c r="U23" s="200"/>
    </row>
    <row r="24" spans="1:21" ht="22" customHeight="1">
      <c r="A24" s="298" t="s">
        <v>186</v>
      </c>
      <c r="B24" s="299">
        <v>1480</v>
      </c>
      <c r="C24" s="300">
        <v>4</v>
      </c>
      <c r="D24" s="300">
        <v>1</v>
      </c>
      <c r="E24" s="299">
        <v>1</v>
      </c>
      <c r="F24" s="301">
        <v>131</v>
      </c>
      <c r="G24" s="299">
        <v>291</v>
      </c>
      <c r="H24" s="300" t="s">
        <v>264</v>
      </c>
      <c r="I24" s="299">
        <v>3</v>
      </c>
      <c r="J24" s="299">
        <v>41</v>
      </c>
      <c r="K24" s="302">
        <v>328</v>
      </c>
      <c r="L24" s="302">
        <v>21</v>
      </c>
      <c r="M24" s="303">
        <v>85</v>
      </c>
      <c r="N24" s="299">
        <v>49</v>
      </c>
      <c r="O24" s="299">
        <v>123</v>
      </c>
      <c r="P24" s="299">
        <v>128</v>
      </c>
      <c r="Q24" s="299">
        <v>71</v>
      </c>
      <c r="R24" s="299">
        <v>121</v>
      </c>
      <c r="S24" s="299">
        <v>6</v>
      </c>
      <c r="T24" s="302">
        <v>76</v>
      </c>
      <c r="U24" s="200"/>
    </row>
    <row r="25" spans="1:21" ht="22" customHeight="1">
      <c r="A25" s="314" t="s">
        <v>344</v>
      </c>
      <c r="B25" s="299">
        <v>1867</v>
      </c>
      <c r="C25" s="299">
        <v>9</v>
      </c>
      <c r="D25" s="300" t="s">
        <v>264</v>
      </c>
      <c r="E25" s="300" t="s">
        <v>264</v>
      </c>
      <c r="F25" s="299">
        <v>169</v>
      </c>
      <c r="G25" s="299">
        <v>290</v>
      </c>
      <c r="H25" s="300" t="s">
        <v>264</v>
      </c>
      <c r="I25" s="299">
        <v>3</v>
      </c>
      <c r="J25" s="299">
        <v>65</v>
      </c>
      <c r="K25" s="302">
        <v>367</v>
      </c>
      <c r="L25" s="302">
        <v>17</v>
      </c>
      <c r="M25" s="303">
        <v>150</v>
      </c>
      <c r="N25" s="299">
        <v>52</v>
      </c>
      <c r="O25" s="299">
        <v>182</v>
      </c>
      <c r="P25" s="299">
        <v>138</v>
      </c>
      <c r="Q25" s="299">
        <v>90</v>
      </c>
      <c r="R25" s="299">
        <v>187</v>
      </c>
      <c r="S25" s="299">
        <v>8</v>
      </c>
      <c r="T25" s="302">
        <v>129</v>
      </c>
      <c r="U25" s="200"/>
    </row>
    <row r="26" spans="1:21" ht="22" customHeight="1" thickBot="1">
      <c r="A26" s="326" t="s">
        <v>188</v>
      </c>
      <c r="B26" s="327">
        <v>1182</v>
      </c>
      <c r="C26" s="327">
        <v>9</v>
      </c>
      <c r="D26" s="328" t="s">
        <v>264</v>
      </c>
      <c r="E26" s="328" t="s">
        <v>264</v>
      </c>
      <c r="F26" s="327">
        <v>152</v>
      </c>
      <c r="G26" s="327">
        <v>166</v>
      </c>
      <c r="H26" s="327">
        <v>6</v>
      </c>
      <c r="I26" s="327">
        <v>3</v>
      </c>
      <c r="J26" s="327">
        <v>23</v>
      </c>
      <c r="K26" s="329">
        <v>246</v>
      </c>
      <c r="L26" s="329">
        <v>11</v>
      </c>
      <c r="M26" s="330">
        <v>47</v>
      </c>
      <c r="N26" s="327">
        <v>45</v>
      </c>
      <c r="O26" s="327">
        <v>112</v>
      </c>
      <c r="P26" s="327">
        <v>112</v>
      </c>
      <c r="Q26" s="327">
        <v>62</v>
      </c>
      <c r="R26" s="327">
        <v>103</v>
      </c>
      <c r="S26" s="327">
        <v>11</v>
      </c>
      <c r="T26" s="329">
        <v>74</v>
      </c>
      <c r="U26" s="200"/>
    </row>
  </sheetData>
  <phoneticPr fontId="3"/>
  <pageMargins left="0.74803149606299213" right="0.74803149606299213" top="0.98425196850393704" bottom="0.98425196850393704" header="0.51181102362204722" footer="0.51181102362204722"/>
  <pageSetup paperSize="9" scale="80" firstPageNumber="9" fitToWidth="2" orientation="portrait" useFirstPageNumber="1" r:id="rId1"/>
  <headerFooter alignWithMargins="0">
    <oddFooter>&amp;C&amp;P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9"/>
  <sheetViews>
    <sheetView showGridLines="0" view="pageBreakPreview" zoomScale="80" zoomScaleNormal="85" zoomScaleSheetLayoutView="80" workbookViewId="0">
      <selection activeCell="G15" sqref="G15:G25"/>
    </sheetView>
  </sheetViews>
  <sheetFormatPr defaultColWidth="9.1796875" defaultRowHeight="23.15" customHeight="1"/>
  <cols>
    <col min="1" max="1" width="12.7265625" style="97" customWidth="1"/>
    <col min="2" max="2" width="17.453125" style="97" customWidth="1"/>
    <col min="3" max="9" width="12.7265625" style="97" customWidth="1"/>
    <col min="10" max="10" width="14.81640625" style="97" bestFit="1" customWidth="1"/>
    <col min="11" max="11" width="12.7265625" style="97" customWidth="1"/>
    <col min="12" max="12" width="17.453125" style="97" bestFit="1" customWidth="1"/>
    <col min="13" max="15" width="12.7265625" style="97" customWidth="1"/>
    <col min="16" max="16" width="10.7265625" style="97" bestFit="1" customWidth="1"/>
    <col min="17" max="18" width="9.1796875" style="97"/>
    <col min="19" max="19" width="10.7265625" style="97" bestFit="1" customWidth="1"/>
    <col min="20" max="20" width="11.81640625" style="97" bestFit="1" customWidth="1"/>
    <col min="21" max="21" width="9.1796875" style="97"/>
    <col min="22" max="22" width="10.7265625" style="97" bestFit="1" customWidth="1"/>
    <col min="23" max="16384" width="9.1796875" style="97"/>
  </cols>
  <sheetData>
    <row r="1" spans="1:27" ht="23.15" customHeight="1" thickBot="1">
      <c r="A1" s="101" t="s">
        <v>211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 t="s">
        <v>338</v>
      </c>
    </row>
    <row r="2" spans="1:27" s="101" customFormat="1" ht="24.75" customHeight="1">
      <c r="A2" s="196"/>
      <c r="B2" s="155" t="s">
        <v>212</v>
      </c>
      <c r="C2" s="155" t="s">
        <v>213</v>
      </c>
      <c r="D2" s="155" t="s">
        <v>214</v>
      </c>
      <c r="E2" s="155" t="s">
        <v>215</v>
      </c>
      <c r="F2" s="155" t="s">
        <v>216</v>
      </c>
      <c r="G2" s="168" t="s">
        <v>217</v>
      </c>
      <c r="H2" s="220" t="s">
        <v>218</v>
      </c>
      <c r="I2" s="154" t="s">
        <v>219</v>
      </c>
      <c r="J2" s="154" t="s">
        <v>220</v>
      </c>
      <c r="K2" s="154" t="s">
        <v>221</v>
      </c>
      <c r="L2" s="154" t="s">
        <v>222</v>
      </c>
      <c r="M2" s="168" t="s">
        <v>223</v>
      </c>
      <c r="N2" s="197" t="s">
        <v>224</v>
      </c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27" ht="23.15" customHeight="1">
      <c r="A3" s="102" t="s">
        <v>180</v>
      </c>
      <c r="B3" s="285">
        <v>182970831</v>
      </c>
      <c r="C3" s="285">
        <v>4121749</v>
      </c>
      <c r="D3" s="285">
        <v>3124786</v>
      </c>
      <c r="E3" s="285">
        <v>6018411</v>
      </c>
      <c r="F3" s="285">
        <v>278011</v>
      </c>
      <c r="G3" s="286">
        <v>304376</v>
      </c>
      <c r="H3" s="287">
        <v>456385</v>
      </c>
      <c r="I3" s="285">
        <v>392562</v>
      </c>
      <c r="J3" s="285" t="s">
        <v>339</v>
      </c>
      <c r="K3" s="285">
        <v>243351</v>
      </c>
      <c r="L3" s="285">
        <v>7600306</v>
      </c>
      <c r="M3" s="288" t="s">
        <v>311</v>
      </c>
      <c r="N3" s="289" t="s">
        <v>312</v>
      </c>
      <c r="O3" s="203"/>
      <c r="P3" s="203"/>
      <c r="Q3" s="204"/>
      <c r="R3" s="203"/>
      <c r="S3" s="204"/>
      <c r="T3" s="203"/>
      <c r="U3" s="203"/>
      <c r="V3" s="203"/>
      <c r="W3" s="204"/>
      <c r="X3" s="203"/>
      <c r="Y3" s="204"/>
      <c r="Z3" s="203"/>
      <c r="AA3" s="98"/>
    </row>
    <row r="4" spans="1:27" ht="23.15" customHeight="1">
      <c r="A4" s="95" t="s">
        <v>52</v>
      </c>
      <c r="B4" s="291">
        <v>87632266</v>
      </c>
      <c r="C4" s="291">
        <v>8233641</v>
      </c>
      <c r="D4" s="291">
        <v>1530309</v>
      </c>
      <c r="E4" s="291">
        <v>45621</v>
      </c>
      <c r="F4" s="291" t="s">
        <v>311</v>
      </c>
      <c r="G4" s="292">
        <v>43814</v>
      </c>
      <c r="H4" s="293">
        <v>395097</v>
      </c>
      <c r="I4" s="291">
        <v>11164</v>
      </c>
      <c r="J4" s="291" t="s">
        <v>311</v>
      </c>
      <c r="K4" s="291" t="s">
        <v>311</v>
      </c>
      <c r="L4" s="291">
        <v>957609</v>
      </c>
      <c r="M4" s="291">
        <v>287085</v>
      </c>
      <c r="N4" s="292" t="s">
        <v>311</v>
      </c>
      <c r="O4" s="203"/>
      <c r="P4" s="203"/>
      <c r="Q4" s="204"/>
      <c r="R4" s="203"/>
      <c r="S4" s="204"/>
      <c r="T4" s="203"/>
      <c r="U4" s="203"/>
      <c r="V4" s="203"/>
      <c r="W4" s="204"/>
      <c r="X4" s="203"/>
      <c r="Y4" s="204"/>
      <c r="Z4" s="203"/>
      <c r="AA4" s="98"/>
    </row>
    <row r="5" spans="1:27" ht="23.15" customHeight="1">
      <c r="A5" s="95" t="s">
        <v>181</v>
      </c>
      <c r="B5" s="304">
        <v>158564962</v>
      </c>
      <c r="C5" s="304">
        <v>2643012</v>
      </c>
      <c r="D5" s="304" t="s">
        <v>312</v>
      </c>
      <c r="E5" s="304" t="s">
        <v>311</v>
      </c>
      <c r="F5" s="304" t="s">
        <v>312</v>
      </c>
      <c r="G5" s="305">
        <v>158367</v>
      </c>
      <c r="H5" s="306">
        <v>879003</v>
      </c>
      <c r="I5" s="304">
        <v>1892470</v>
      </c>
      <c r="J5" s="304">
        <v>1237437</v>
      </c>
      <c r="K5" s="304" t="s">
        <v>311</v>
      </c>
      <c r="L5" s="304">
        <v>2986920</v>
      </c>
      <c r="M5" s="304">
        <v>118532</v>
      </c>
      <c r="N5" s="305" t="s">
        <v>312</v>
      </c>
      <c r="O5" s="203"/>
      <c r="P5" s="203"/>
      <c r="Q5" s="204"/>
      <c r="R5" s="203"/>
      <c r="S5" s="204"/>
      <c r="T5" s="203"/>
      <c r="U5" s="203"/>
      <c r="V5" s="203"/>
      <c r="W5" s="204"/>
      <c r="X5" s="203"/>
      <c r="Y5" s="204"/>
      <c r="Z5" s="203"/>
      <c r="AA5" s="98"/>
    </row>
    <row r="6" spans="1:27" ht="23.15" customHeight="1">
      <c r="A6" s="95" t="s">
        <v>182</v>
      </c>
      <c r="B6" s="304">
        <v>1470956961</v>
      </c>
      <c r="C6" s="304">
        <v>9460155</v>
      </c>
      <c r="D6" s="304">
        <v>39622</v>
      </c>
      <c r="E6" s="304">
        <v>1560704</v>
      </c>
      <c r="F6" s="304">
        <v>347433</v>
      </c>
      <c r="G6" s="305">
        <v>68150</v>
      </c>
      <c r="H6" s="318">
        <v>473843</v>
      </c>
      <c r="I6" s="304">
        <v>269800</v>
      </c>
      <c r="J6" s="304">
        <v>769849</v>
      </c>
      <c r="K6" s="304">
        <v>1213308</v>
      </c>
      <c r="L6" s="304">
        <v>16684987</v>
      </c>
      <c r="M6" s="304">
        <v>8035793</v>
      </c>
      <c r="N6" s="305" t="s">
        <v>312</v>
      </c>
      <c r="O6" s="203"/>
      <c r="P6" s="203"/>
      <c r="Q6" s="204"/>
      <c r="R6" s="203"/>
      <c r="S6" s="204"/>
      <c r="T6" s="203"/>
      <c r="U6" s="203"/>
      <c r="V6" s="203"/>
      <c r="W6" s="204"/>
      <c r="X6" s="203"/>
      <c r="Y6" s="204"/>
      <c r="Z6" s="203"/>
      <c r="AA6" s="98"/>
    </row>
    <row r="7" spans="1:27" ht="23.15" customHeight="1">
      <c r="A7" s="95" t="s">
        <v>183</v>
      </c>
      <c r="B7" s="291">
        <v>192035969</v>
      </c>
      <c r="C7" s="291">
        <v>12861354</v>
      </c>
      <c r="D7" s="291">
        <v>64093</v>
      </c>
      <c r="E7" s="291">
        <v>640783</v>
      </c>
      <c r="F7" s="291" t="s">
        <v>311</v>
      </c>
      <c r="G7" s="292">
        <v>286634</v>
      </c>
      <c r="H7" s="293">
        <v>2186817</v>
      </c>
      <c r="I7" s="291">
        <v>472575</v>
      </c>
      <c r="J7" s="291">
        <v>490665</v>
      </c>
      <c r="K7" s="291" t="s">
        <v>312</v>
      </c>
      <c r="L7" s="291">
        <v>10072833</v>
      </c>
      <c r="M7" s="291">
        <v>161295</v>
      </c>
      <c r="N7" s="292" t="s">
        <v>312</v>
      </c>
      <c r="O7" s="203"/>
      <c r="P7" s="203"/>
      <c r="Q7" s="204"/>
      <c r="R7" s="203"/>
      <c r="S7" s="204"/>
      <c r="T7" s="203"/>
      <c r="U7" s="203"/>
      <c r="V7" s="203"/>
      <c r="W7" s="203"/>
      <c r="X7" s="203"/>
      <c r="Y7" s="204"/>
      <c r="Z7" s="203"/>
      <c r="AA7" s="98"/>
    </row>
    <row r="8" spans="1:27" ht="23.15" customHeight="1">
      <c r="A8" s="95" t="s">
        <v>184</v>
      </c>
      <c r="B8" s="304">
        <v>156656454</v>
      </c>
      <c r="C8" s="304">
        <v>2167901</v>
      </c>
      <c r="D8" s="304">
        <v>1416924</v>
      </c>
      <c r="E8" s="304">
        <v>1223363</v>
      </c>
      <c r="F8" s="304">
        <v>75172</v>
      </c>
      <c r="G8" s="305" t="s">
        <v>339</v>
      </c>
      <c r="H8" s="306">
        <v>342081</v>
      </c>
      <c r="I8" s="304">
        <v>328373</v>
      </c>
      <c r="J8" s="304" t="s">
        <v>311</v>
      </c>
      <c r="K8" s="304" t="s">
        <v>311</v>
      </c>
      <c r="L8" s="304">
        <v>4273557</v>
      </c>
      <c r="M8" s="304" t="s">
        <v>264</v>
      </c>
      <c r="N8" s="305" t="s">
        <v>311</v>
      </c>
      <c r="O8" s="203"/>
      <c r="P8" s="203"/>
      <c r="Q8" s="204"/>
      <c r="R8" s="203"/>
      <c r="S8" s="204"/>
      <c r="T8" s="203"/>
      <c r="U8" s="203"/>
      <c r="V8" s="203"/>
      <c r="W8" s="204"/>
      <c r="X8" s="203"/>
      <c r="Y8" s="204"/>
      <c r="Z8" s="203"/>
      <c r="AA8" s="98"/>
    </row>
    <row r="9" spans="1:27" ht="23.15" customHeight="1">
      <c r="A9" s="95" t="s">
        <v>185</v>
      </c>
      <c r="B9" s="307">
        <v>11922949</v>
      </c>
      <c r="C9" s="307">
        <v>423766</v>
      </c>
      <c r="D9" s="311" t="s">
        <v>312</v>
      </c>
      <c r="E9" s="307" t="s">
        <v>312</v>
      </c>
      <c r="F9" s="307" t="s">
        <v>351</v>
      </c>
      <c r="G9" s="308">
        <v>61433</v>
      </c>
      <c r="H9" s="312" t="s">
        <v>312</v>
      </c>
      <c r="I9" s="307" t="s">
        <v>351</v>
      </c>
      <c r="J9" s="307">
        <v>592285</v>
      </c>
      <c r="K9" s="307" t="s">
        <v>311</v>
      </c>
      <c r="L9" s="307" t="s">
        <v>351</v>
      </c>
      <c r="M9" s="307" t="s">
        <v>311</v>
      </c>
      <c r="N9" s="313" t="s">
        <v>312</v>
      </c>
      <c r="O9" s="259"/>
      <c r="P9" s="259"/>
      <c r="Q9" s="260"/>
      <c r="R9" s="259"/>
      <c r="S9" s="260"/>
      <c r="T9" s="259"/>
      <c r="U9" s="259"/>
      <c r="V9" s="259"/>
      <c r="W9" s="260"/>
      <c r="X9" s="259"/>
      <c r="Y9" s="260"/>
      <c r="Z9" s="259"/>
      <c r="AA9" s="98"/>
    </row>
    <row r="10" spans="1:27" ht="23.15" customHeight="1">
      <c r="A10" s="271" t="s">
        <v>186</v>
      </c>
      <c r="B10" s="304">
        <v>50002561</v>
      </c>
      <c r="C10" s="304">
        <v>615158</v>
      </c>
      <c r="D10" s="304" t="s">
        <v>312</v>
      </c>
      <c r="E10" s="304" t="s">
        <v>339</v>
      </c>
      <c r="F10" s="304" t="s">
        <v>339</v>
      </c>
      <c r="G10" s="305">
        <v>120263</v>
      </c>
      <c r="H10" s="306" t="s">
        <v>339</v>
      </c>
      <c r="I10" s="304" t="s">
        <v>339</v>
      </c>
      <c r="J10" s="304" t="s">
        <v>311</v>
      </c>
      <c r="K10" s="304" t="s">
        <v>311</v>
      </c>
      <c r="L10" s="304">
        <v>1347762</v>
      </c>
      <c r="M10" s="304">
        <v>1271516</v>
      </c>
      <c r="N10" s="305" t="s">
        <v>312</v>
      </c>
      <c r="O10" s="203"/>
      <c r="P10" s="203"/>
      <c r="Q10" s="204"/>
      <c r="R10" s="203"/>
      <c r="S10" s="204"/>
      <c r="T10" s="203"/>
      <c r="U10" s="203"/>
      <c r="V10" s="203"/>
      <c r="W10" s="204"/>
      <c r="X10" s="203"/>
      <c r="Y10" s="204"/>
      <c r="Z10" s="203"/>
      <c r="AA10" s="98"/>
    </row>
    <row r="11" spans="1:27" ht="23.15" customHeight="1">
      <c r="A11" s="95" t="s">
        <v>187</v>
      </c>
      <c r="B11" s="304">
        <v>90283158</v>
      </c>
      <c r="C11" s="304">
        <v>1765482</v>
      </c>
      <c r="D11" s="304" t="s">
        <v>311</v>
      </c>
      <c r="E11" s="304" t="s">
        <v>311</v>
      </c>
      <c r="F11" s="304" t="s">
        <v>311</v>
      </c>
      <c r="G11" s="305" t="s">
        <v>312</v>
      </c>
      <c r="H11" s="306">
        <v>1627668</v>
      </c>
      <c r="I11" s="304" t="s">
        <v>339</v>
      </c>
      <c r="J11" s="304">
        <v>6372794</v>
      </c>
      <c r="K11" s="304" t="s">
        <v>311</v>
      </c>
      <c r="L11" s="304">
        <v>3334151</v>
      </c>
      <c r="M11" s="304" t="s">
        <v>311</v>
      </c>
      <c r="N11" s="305" t="s">
        <v>312</v>
      </c>
      <c r="O11" s="203"/>
      <c r="P11" s="203"/>
      <c r="Q11" s="204"/>
      <c r="R11" s="203"/>
      <c r="S11" s="203"/>
      <c r="T11" s="203"/>
      <c r="U11" s="203"/>
      <c r="V11" s="203"/>
      <c r="W11" s="204"/>
      <c r="X11" s="203"/>
      <c r="Y11" s="204"/>
      <c r="Z11" s="203"/>
      <c r="AA11" s="98"/>
    </row>
    <row r="12" spans="1:27" ht="23.15" customHeight="1" thickBot="1">
      <c r="A12" s="96" t="s">
        <v>188</v>
      </c>
      <c r="B12" s="295">
        <v>89122470</v>
      </c>
      <c r="C12" s="295" t="s">
        <v>339</v>
      </c>
      <c r="D12" s="295" t="s">
        <v>311</v>
      </c>
      <c r="E12" s="295" t="s">
        <v>339</v>
      </c>
      <c r="F12" s="295" t="s">
        <v>339</v>
      </c>
      <c r="G12" s="296" t="s">
        <v>339</v>
      </c>
      <c r="H12" s="297" t="s">
        <v>311</v>
      </c>
      <c r="I12" s="295">
        <v>172186</v>
      </c>
      <c r="J12" s="295">
        <v>11854799</v>
      </c>
      <c r="K12" s="295" t="s">
        <v>311</v>
      </c>
      <c r="L12" s="295">
        <v>2157214</v>
      </c>
      <c r="M12" s="295" t="s">
        <v>264</v>
      </c>
      <c r="N12" s="296" t="s">
        <v>312</v>
      </c>
      <c r="O12" s="203"/>
      <c r="P12" s="203"/>
      <c r="Q12" s="204"/>
      <c r="R12" s="203"/>
      <c r="S12" s="204"/>
      <c r="T12" s="203"/>
      <c r="U12" s="203"/>
      <c r="V12" s="203"/>
      <c r="W12" s="204"/>
      <c r="X12" s="203"/>
      <c r="Y12" s="204"/>
      <c r="Z12" s="204"/>
      <c r="AA12" s="98"/>
    </row>
    <row r="13" spans="1:27" ht="16.5" customHeight="1">
      <c r="G13" s="98"/>
      <c r="H13" s="18"/>
      <c r="I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25" customHeight="1" thickBot="1">
      <c r="G14" s="98"/>
      <c r="H14" s="98"/>
      <c r="M14" s="99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s="101" customFormat="1" ht="25.5" customHeight="1">
      <c r="A15" s="100"/>
      <c r="B15" s="155" t="s">
        <v>225</v>
      </c>
      <c r="C15" s="154" t="s">
        <v>226</v>
      </c>
      <c r="D15" s="155" t="s">
        <v>227</v>
      </c>
      <c r="E15" s="155" t="s">
        <v>228</v>
      </c>
      <c r="F15" s="155" t="s">
        <v>229</v>
      </c>
      <c r="G15" s="201" t="s">
        <v>230</v>
      </c>
      <c r="H15" s="156" t="s">
        <v>231</v>
      </c>
      <c r="I15" s="154" t="s">
        <v>232</v>
      </c>
      <c r="J15" s="156" t="s">
        <v>233</v>
      </c>
      <c r="K15" s="154" t="s">
        <v>234</v>
      </c>
      <c r="L15" s="155" t="s">
        <v>235</v>
      </c>
      <c r="M15" s="168" t="s">
        <v>236</v>
      </c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</row>
    <row r="16" spans="1:27" ht="23.15" customHeight="1">
      <c r="A16" s="102" t="s">
        <v>180</v>
      </c>
      <c r="B16" s="285">
        <v>1517022</v>
      </c>
      <c r="C16" s="285">
        <v>2305155</v>
      </c>
      <c r="D16" s="285">
        <v>329721</v>
      </c>
      <c r="E16" s="285">
        <v>1680041</v>
      </c>
      <c r="F16" s="285">
        <v>6418360</v>
      </c>
      <c r="G16" s="286">
        <v>58322048</v>
      </c>
      <c r="H16" s="287">
        <v>3535772</v>
      </c>
      <c r="I16" s="290" t="s">
        <v>312</v>
      </c>
      <c r="J16" s="285">
        <v>13461488</v>
      </c>
      <c r="K16" s="290">
        <v>109021</v>
      </c>
      <c r="L16" s="285">
        <v>71131080</v>
      </c>
      <c r="M16" s="286">
        <v>1385406</v>
      </c>
      <c r="P16" s="98"/>
      <c r="Q16" s="204"/>
      <c r="R16" s="203"/>
      <c r="S16" s="203"/>
      <c r="T16" s="204"/>
      <c r="U16" s="204"/>
      <c r="V16" s="204"/>
      <c r="W16" s="203"/>
      <c r="X16" s="204"/>
      <c r="Y16" s="203"/>
      <c r="Z16" s="203"/>
      <c r="AA16" s="98"/>
    </row>
    <row r="17" spans="1:27" ht="23.15" customHeight="1">
      <c r="A17" s="95" t="s">
        <v>52</v>
      </c>
      <c r="B17" s="291">
        <v>1195796</v>
      </c>
      <c r="C17" s="291">
        <v>4860225</v>
      </c>
      <c r="D17" s="291">
        <v>1923811</v>
      </c>
      <c r="E17" s="291">
        <v>1472325</v>
      </c>
      <c r="F17" s="291">
        <v>25601674</v>
      </c>
      <c r="G17" s="292">
        <v>2112474</v>
      </c>
      <c r="H17" s="293">
        <v>178548</v>
      </c>
      <c r="I17" s="291" t="s">
        <v>312</v>
      </c>
      <c r="J17" s="291">
        <v>220495</v>
      </c>
      <c r="K17" s="291" t="s">
        <v>312</v>
      </c>
      <c r="L17" s="291">
        <v>37661742</v>
      </c>
      <c r="M17" s="292">
        <v>181413</v>
      </c>
      <c r="N17" s="98"/>
      <c r="O17" s="203"/>
      <c r="P17" s="204"/>
      <c r="Q17" s="204"/>
      <c r="R17" s="203"/>
      <c r="S17" s="203"/>
      <c r="T17" s="204"/>
      <c r="U17" s="204"/>
      <c r="V17" s="203"/>
      <c r="W17" s="203"/>
      <c r="X17" s="203"/>
      <c r="Y17" s="203"/>
      <c r="Z17" s="203"/>
      <c r="AA17" s="98"/>
    </row>
    <row r="18" spans="1:27" ht="23.15" customHeight="1">
      <c r="A18" s="95" t="s">
        <v>181</v>
      </c>
      <c r="B18" s="304">
        <v>1038030</v>
      </c>
      <c r="C18" s="304">
        <v>3829936</v>
      </c>
      <c r="D18" s="304">
        <v>846362</v>
      </c>
      <c r="E18" s="304">
        <v>8479571</v>
      </c>
      <c r="F18" s="304">
        <v>21718078</v>
      </c>
      <c r="G18" s="305">
        <v>11229190</v>
      </c>
      <c r="H18" s="306" t="s">
        <v>339</v>
      </c>
      <c r="I18" s="304" t="s">
        <v>312</v>
      </c>
      <c r="J18" s="304">
        <v>1424814</v>
      </c>
      <c r="K18" s="304" t="s">
        <v>312</v>
      </c>
      <c r="L18" s="304">
        <v>99635776</v>
      </c>
      <c r="M18" s="305">
        <v>117687</v>
      </c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</row>
    <row r="19" spans="1:27" ht="23.15" customHeight="1">
      <c r="A19" s="95" t="s">
        <v>343</v>
      </c>
      <c r="B19" s="304">
        <v>2385396</v>
      </c>
      <c r="C19" s="304">
        <v>2556309</v>
      </c>
      <c r="D19" s="304">
        <v>3052914</v>
      </c>
      <c r="E19" s="319">
        <v>11514159</v>
      </c>
      <c r="F19" s="304">
        <v>2133862</v>
      </c>
      <c r="G19" s="305">
        <v>10560037</v>
      </c>
      <c r="H19" s="306">
        <v>98883</v>
      </c>
      <c r="I19" s="304">
        <v>901678</v>
      </c>
      <c r="J19" s="304">
        <v>17934103</v>
      </c>
      <c r="K19" s="304">
        <v>2875797</v>
      </c>
      <c r="L19" s="304">
        <v>1371919516</v>
      </c>
      <c r="M19" s="305">
        <v>6100663</v>
      </c>
      <c r="N19" s="98"/>
      <c r="O19" s="203"/>
      <c r="P19" s="204"/>
      <c r="Q19" s="204"/>
      <c r="R19" s="203"/>
      <c r="S19" s="203"/>
      <c r="T19" s="204"/>
      <c r="U19" s="204"/>
      <c r="V19" s="204"/>
      <c r="W19" s="203"/>
      <c r="X19" s="204"/>
      <c r="Y19" s="203"/>
      <c r="Z19" s="203"/>
      <c r="AA19" s="98"/>
    </row>
    <row r="20" spans="1:27" ht="23.15" customHeight="1">
      <c r="A20" s="95" t="s">
        <v>183</v>
      </c>
      <c r="B20" s="291">
        <v>582893</v>
      </c>
      <c r="C20" s="291">
        <v>3762318</v>
      </c>
      <c r="D20" s="291">
        <v>3049640</v>
      </c>
      <c r="E20" s="291">
        <v>1668629</v>
      </c>
      <c r="F20" s="291">
        <v>7478872</v>
      </c>
      <c r="G20" s="292">
        <v>4707245</v>
      </c>
      <c r="H20" s="293" t="s">
        <v>311</v>
      </c>
      <c r="I20" s="291">
        <v>1698651</v>
      </c>
      <c r="J20" s="291">
        <v>103655737</v>
      </c>
      <c r="K20" s="291" t="s">
        <v>339</v>
      </c>
      <c r="L20" s="291">
        <v>37971367</v>
      </c>
      <c r="M20" s="292">
        <v>113552</v>
      </c>
      <c r="N20" s="98"/>
      <c r="O20" s="203"/>
      <c r="P20" s="204"/>
      <c r="Q20" s="204"/>
      <c r="R20" s="203"/>
      <c r="S20" s="203"/>
      <c r="T20" s="204"/>
      <c r="U20" s="204"/>
      <c r="V20" s="204"/>
      <c r="W20" s="203"/>
      <c r="X20" s="204"/>
      <c r="Y20" s="203"/>
      <c r="Z20" s="203"/>
      <c r="AA20" s="98"/>
    </row>
    <row r="21" spans="1:27" ht="23.15" customHeight="1">
      <c r="A21" s="95" t="s">
        <v>184</v>
      </c>
      <c r="B21" s="304">
        <v>1067260</v>
      </c>
      <c r="C21" s="304">
        <v>3322963</v>
      </c>
      <c r="D21" s="304">
        <v>2514341</v>
      </c>
      <c r="E21" s="304">
        <v>4073285</v>
      </c>
      <c r="F21" s="304">
        <v>438098</v>
      </c>
      <c r="G21" s="305">
        <v>10461090</v>
      </c>
      <c r="H21" s="306" t="s">
        <v>264</v>
      </c>
      <c r="I21" s="304" t="s">
        <v>339</v>
      </c>
      <c r="J21" s="304">
        <v>1794913</v>
      </c>
      <c r="K21" s="304" t="s">
        <v>312</v>
      </c>
      <c r="L21" s="304">
        <v>122634479</v>
      </c>
      <c r="M21" s="305">
        <v>107395</v>
      </c>
      <c r="N21" s="98"/>
      <c r="O21" s="203"/>
      <c r="P21" s="204"/>
      <c r="Q21" s="204"/>
      <c r="R21" s="203"/>
      <c r="S21" s="203"/>
      <c r="T21" s="204"/>
      <c r="U21" s="204"/>
      <c r="V21" s="203"/>
      <c r="W21" s="203"/>
      <c r="X21" s="203"/>
      <c r="Y21" s="203"/>
      <c r="Z21" s="203"/>
      <c r="AA21" s="98"/>
    </row>
    <row r="22" spans="1:27" ht="23.15" customHeight="1">
      <c r="A22" s="95" t="s">
        <v>185</v>
      </c>
      <c r="B22" s="307" t="s">
        <v>312</v>
      </c>
      <c r="C22" s="307">
        <v>211464</v>
      </c>
      <c r="D22" s="307" t="s">
        <v>351</v>
      </c>
      <c r="E22" s="307">
        <v>1069111</v>
      </c>
      <c r="F22" s="307">
        <v>672046</v>
      </c>
      <c r="G22" s="308">
        <v>1171147</v>
      </c>
      <c r="H22" s="309" t="s">
        <v>351</v>
      </c>
      <c r="I22" s="307" t="s">
        <v>312</v>
      </c>
      <c r="J22" s="307">
        <v>210259</v>
      </c>
      <c r="K22" s="310" t="s">
        <v>312</v>
      </c>
      <c r="L22" s="307">
        <v>5853820</v>
      </c>
      <c r="M22" s="308">
        <v>494400</v>
      </c>
      <c r="N22" s="98"/>
      <c r="O22" s="259"/>
      <c r="P22" s="260"/>
      <c r="Q22" s="260"/>
      <c r="R22" s="259"/>
      <c r="S22" s="259"/>
      <c r="T22" s="260"/>
      <c r="U22" s="260"/>
      <c r="V22" s="259"/>
      <c r="W22" s="259"/>
      <c r="X22" s="259"/>
      <c r="Y22" s="259"/>
      <c r="Z22" s="259"/>
      <c r="AA22" s="98"/>
    </row>
    <row r="23" spans="1:27" ht="23.15" customHeight="1">
      <c r="A23" s="271" t="s">
        <v>186</v>
      </c>
      <c r="B23" s="304">
        <v>1374252</v>
      </c>
      <c r="C23" s="304">
        <v>627759</v>
      </c>
      <c r="D23" s="304" t="s">
        <v>311</v>
      </c>
      <c r="E23" s="304">
        <v>1141768</v>
      </c>
      <c r="F23" s="304">
        <v>430215</v>
      </c>
      <c r="G23" s="305">
        <v>2083713</v>
      </c>
      <c r="H23" s="306" t="s">
        <v>311</v>
      </c>
      <c r="I23" s="304" t="s">
        <v>312</v>
      </c>
      <c r="J23" s="304">
        <v>363810</v>
      </c>
      <c r="K23" s="304" t="s">
        <v>264</v>
      </c>
      <c r="L23" s="304">
        <v>38116813</v>
      </c>
      <c r="M23" s="305">
        <v>108036</v>
      </c>
      <c r="N23" s="98"/>
      <c r="O23" s="203"/>
      <c r="P23" s="204"/>
      <c r="Q23" s="204"/>
      <c r="R23" s="203"/>
      <c r="S23" s="203"/>
      <c r="T23" s="204"/>
      <c r="U23" s="204"/>
      <c r="V23" s="203"/>
      <c r="W23" s="203"/>
      <c r="X23" s="204"/>
      <c r="Y23" s="203"/>
      <c r="Z23" s="203"/>
      <c r="AA23" s="98"/>
    </row>
    <row r="24" spans="1:27" ht="23.15" customHeight="1">
      <c r="A24" s="95" t="s">
        <v>187</v>
      </c>
      <c r="B24" s="304">
        <v>402352</v>
      </c>
      <c r="C24" s="304">
        <v>3580435</v>
      </c>
      <c r="D24" s="304" t="s">
        <v>311</v>
      </c>
      <c r="E24" s="304">
        <v>4102564</v>
      </c>
      <c r="F24" s="304">
        <v>246044</v>
      </c>
      <c r="G24" s="305">
        <v>2225287</v>
      </c>
      <c r="H24" s="306">
        <v>1964041</v>
      </c>
      <c r="I24" s="304">
        <v>1658795</v>
      </c>
      <c r="J24" s="304">
        <v>238363</v>
      </c>
      <c r="K24" s="304" t="s">
        <v>311</v>
      </c>
      <c r="L24" s="304">
        <v>61721872</v>
      </c>
      <c r="M24" s="305">
        <v>54754</v>
      </c>
      <c r="N24" s="98"/>
      <c r="O24" s="203"/>
      <c r="P24" s="204"/>
      <c r="Q24" s="204"/>
      <c r="R24" s="203"/>
      <c r="S24" s="203"/>
      <c r="T24" s="204"/>
      <c r="U24" s="204"/>
      <c r="V24" s="204"/>
      <c r="W24" s="203"/>
      <c r="X24" s="204"/>
      <c r="Y24" s="203"/>
      <c r="Z24" s="203"/>
      <c r="AA24" s="98"/>
    </row>
    <row r="25" spans="1:27" ht="23.15" customHeight="1" thickBot="1">
      <c r="A25" s="96" t="s">
        <v>188</v>
      </c>
      <c r="B25" s="331" t="s">
        <v>339</v>
      </c>
      <c r="C25" s="331" t="s">
        <v>312</v>
      </c>
      <c r="D25" s="331" t="s">
        <v>311</v>
      </c>
      <c r="E25" s="331">
        <v>726123</v>
      </c>
      <c r="F25" s="331">
        <v>543091</v>
      </c>
      <c r="G25" s="332">
        <v>1755795</v>
      </c>
      <c r="H25" s="333" t="s">
        <v>311</v>
      </c>
      <c r="I25" s="331" t="s">
        <v>264</v>
      </c>
      <c r="J25" s="331">
        <v>48862859</v>
      </c>
      <c r="K25" s="331" t="s">
        <v>311</v>
      </c>
      <c r="L25" s="331">
        <v>13221841</v>
      </c>
      <c r="M25" s="332">
        <v>73437</v>
      </c>
      <c r="N25" s="98"/>
      <c r="O25" s="203"/>
      <c r="P25" s="204"/>
      <c r="Q25" s="204"/>
      <c r="R25" s="203"/>
      <c r="S25" s="203"/>
      <c r="T25" s="204"/>
      <c r="U25" s="204"/>
      <c r="V25" s="204"/>
      <c r="W25" s="203"/>
      <c r="X25" s="204"/>
      <c r="Y25" s="203"/>
      <c r="Z25" s="203"/>
      <c r="AA25" s="98"/>
    </row>
    <row r="26" spans="1:27" ht="23.15" customHeight="1">
      <c r="A26" s="27" t="s">
        <v>237</v>
      </c>
      <c r="G26" s="98"/>
      <c r="H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spans="1:27" ht="23.15" customHeight="1">
      <c r="D27" s="99"/>
      <c r="E27" s="99"/>
      <c r="F27" s="99"/>
      <c r="G27" s="99"/>
      <c r="H27" s="18"/>
      <c r="I27" s="99"/>
      <c r="J27" s="99"/>
      <c r="K27" s="99"/>
      <c r="L27" s="99"/>
      <c r="M27" s="99"/>
    </row>
    <row r="28" spans="1:27" ht="23.15" customHeight="1">
      <c r="D28" s="99"/>
      <c r="E28" s="99"/>
      <c r="F28" s="99"/>
      <c r="G28" s="99"/>
      <c r="H28" s="18"/>
      <c r="I28" s="99"/>
      <c r="J28" s="99"/>
      <c r="K28" s="99"/>
      <c r="L28" s="99"/>
      <c r="M28" s="99"/>
    </row>
    <row r="29" spans="1:27" ht="23.15" customHeight="1">
      <c r="B29" s="198"/>
    </row>
  </sheetData>
  <phoneticPr fontId="3"/>
  <pageMargins left="0.78740157480314965" right="0.55118110236220474" top="0.98425196850393704" bottom="0.98425196850393704" header="0.51181102362204722" footer="0.51181102362204722"/>
  <pageSetup paperSize="9" scale="88" firstPageNumber="11" orientation="portrait" useFirstPageNumber="1" r:id="rId1"/>
  <headerFooter alignWithMargins="0">
    <oddFooter>&amp;C&amp;P</oddFooter>
  </headerFooter>
  <colBreaks count="1" manualBreakCount="1">
    <brk id="7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7"/>
  <sheetViews>
    <sheetView showGridLines="0" view="pageBreakPreview" zoomScaleNormal="100" zoomScaleSheetLayoutView="100" workbookViewId="0">
      <selection activeCell="A32" sqref="A32:A34"/>
    </sheetView>
  </sheetViews>
  <sheetFormatPr defaultColWidth="9.1796875" defaultRowHeight="13"/>
  <cols>
    <col min="1" max="1" width="9.1796875" style="1"/>
    <col min="2" max="2" width="7.7265625" style="1" customWidth="1"/>
    <col min="3" max="3" width="6.7265625" style="1" customWidth="1"/>
    <col min="4" max="4" width="7.7265625" style="1" customWidth="1"/>
    <col min="5" max="9" width="6.7265625" style="1" customWidth="1"/>
    <col min="10" max="11" width="3.7265625" style="1" customWidth="1"/>
    <col min="12" max="12" width="3.54296875" style="1" customWidth="1"/>
    <col min="13" max="13" width="3.7265625" style="1" customWidth="1"/>
    <col min="14" max="16" width="6.7265625" style="1" customWidth="1"/>
    <col min="17" max="18" width="10.81640625" style="1" customWidth="1"/>
    <col min="19" max="16384" width="9.1796875" style="1"/>
  </cols>
  <sheetData>
    <row r="1" spans="1:20" ht="18" customHeight="1" thickBot="1">
      <c r="A1" s="76" t="s">
        <v>238</v>
      </c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 t="s">
        <v>299</v>
      </c>
    </row>
    <row r="2" spans="1:20" s="2" customFormat="1" ht="21" customHeight="1">
      <c r="A2" s="572"/>
      <c r="B2" s="574" t="s">
        <v>302</v>
      </c>
      <c r="C2" s="576" t="s">
        <v>239</v>
      </c>
      <c r="D2" s="578" t="s">
        <v>303</v>
      </c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80"/>
      <c r="Q2" s="562" t="s">
        <v>300</v>
      </c>
      <c r="R2" s="562" t="s">
        <v>301</v>
      </c>
    </row>
    <row r="3" spans="1:20" s="2" customFormat="1" ht="42.75" customHeight="1">
      <c r="A3" s="573"/>
      <c r="B3" s="575"/>
      <c r="C3" s="577"/>
      <c r="D3" s="80" t="s">
        <v>240</v>
      </c>
      <c r="E3" s="79" t="s">
        <v>306</v>
      </c>
      <c r="F3" s="134" t="s">
        <v>305</v>
      </c>
      <c r="G3" s="133" t="s">
        <v>304</v>
      </c>
      <c r="H3" s="133" t="s">
        <v>307</v>
      </c>
      <c r="I3" s="81" t="s">
        <v>241</v>
      </c>
      <c r="J3" s="566" t="s">
        <v>308</v>
      </c>
      <c r="K3" s="567"/>
      <c r="L3" s="568" t="s">
        <v>309</v>
      </c>
      <c r="M3" s="569"/>
      <c r="N3" s="82" t="s">
        <v>310</v>
      </c>
      <c r="O3" s="133" t="s">
        <v>242</v>
      </c>
      <c r="P3" s="79" t="s">
        <v>243</v>
      </c>
      <c r="Q3" s="563"/>
      <c r="R3" s="563"/>
    </row>
    <row r="4" spans="1:20" ht="21" customHeight="1">
      <c r="A4" s="83" t="s">
        <v>244</v>
      </c>
      <c r="B4" s="205">
        <v>3156</v>
      </c>
      <c r="C4" s="165">
        <v>846</v>
      </c>
      <c r="D4" s="165">
        <v>714</v>
      </c>
      <c r="E4" s="206">
        <v>503</v>
      </c>
      <c r="F4" s="165">
        <v>1</v>
      </c>
      <c r="G4" s="165">
        <v>1</v>
      </c>
      <c r="H4" s="165">
        <v>8</v>
      </c>
      <c r="I4" s="165">
        <v>54</v>
      </c>
      <c r="J4" s="570">
        <v>62</v>
      </c>
      <c r="K4" s="571"/>
      <c r="L4" s="570">
        <v>39</v>
      </c>
      <c r="M4" s="571"/>
      <c r="N4" s="207">
        <v>24</v>
      </c>
      <c r="O4" s="165">
        <v>4</v>
      </c>
      <c r="P4" s="165">
        <v>18</v>
      </c>
      <c r="Q4" s="207">
        <v>94</v>
      </c>
      <c r="R4" s="208">
        <v>38</v>
      </c>
    </row>
    <row r="5" spans="1:20" ht="21" customHeight="1">
      <c r="A5" s="84" t="s">
        <v>245</v>
      </c>
      <c r="B5" s="209">
        <v>728</v>
      </c>
      <c r="C5" s="166">
        <v>403</v>
      </c>
      <c r="D5" s="166">
        <v>329</v>
      </c>
      <c r="E5" s="210">
        <v>43</v>
      </c>
      <c r="F5" s="211" t="s">
        <v>312</v>
      </c>
      <c r="G5" s="166">
        <v>3</v>
      </c>
      <c r="H5" s="211" t="s">
        <v>312</v>
      </c>
      <c r="I5" s="166">
        <v>177</v>
      </c>
      <c r="J5" s="564">
        <v>28</v>
      </c>
      <c r="K5" s="565"/>
      <c r="L5" s="564">
        <v>23</v>
      </c>
      <c r="M5" s="565"/>
      <c r="N5" s="213">
        <v>46</v>
      </c>
      <c r="O5" s="166">
        <v>5</v>
      </c>
      <c r="P5" s="166">
        <v>4</v>
      </c>
      <c r="Q5" s="212">
        <v>55</v>
      </c>
      <c r="R5" s="214">
        <v>19</v>
      </c>
    </row>
    <row r="6" spans="1:20" ht="21" customHeight="1">
      <c r="A6" s="84" t="s">
        <v>246</v>
      </c>
      <c r="B6" s="209">
        <v>1094</v>
      </c>
      <c r="C6" s="166">
        <v>357</v>
      </c>
      <c r="D6" s="166">
        <v>287</v>
      </c>
      <c r="E6" s="210">
        <v>238</v>
      </c>
      <c r="F6" s="166">
        <v>1</v>
      </c>
      <c r="G6" s="211" t="s">
        <v>312</v>
      </c>
      <c r="H6" s="211" t="s">
        <v>312</v>
      </c>
      <c r="I6" s="166">
        <v>20</v>
      </c>
      <c r="J6" s="564">
        <v>4</v>
      </c>
      <c r="K6" s="565"/>
      <c r="L6" s="564">
        <v>20</v>
      </c>
      <c r="M6" s="565"/>
      <c r="N6" s="166">
        <v>3</v>
      </c>
      <c r="O6" s="211" t="s">
        <v>312</v>
      </c>
      <c r="P6" s="166">
        <v>1</v>
      </c>
      <c r="Q6" s="212">
        <v>45</v>
      </c>
      <c r="R6" s="214">
        <v>25</v>
      </c>
    </row>
    <row r="7" spans="1:20" ht="21" customHeight="1">
      <c r="A7" s="84" t="s">
        <v>247</v>
      </c>
      <c r="B7" s="209">
        <v>5304</v>
      </c>
      <c r="C7" s="166">
        <v>1580</v>
      </c>
      <c r="D7" s="166">
        <v>1319</v>
      </c>
      <c r="E7" s="210">
        <v>934</v>
      </c>
      <c r="F7" s="166">
        <v>2</v>
      </c>
      <c r="G7" s="211">
        <v>9</v>
      </c>
      <c r="H7" s="211">
        <v>17</v>
      </c>
      <c r="I7" s="166">
        <v>101</v>
      </c>
      <c r="J7" s="564">
        <v>22</v>
      </c>
      <c r="K7" s="565"/>
      <c r="L7" s="564">
        <v>127</v>
      </c>
      <c r="M7" s="565"/>
      <c r="N7" s="211">
        <v>55</v>
      </c>
      <c r="O7" s="211">
        <v>16</v>
      </c>
      <c r="P7" s="166">
        <v>36</v>
      </c>
      <c r="Q7" s="212">
        <v>184</v>
      </c>
      <c r="R7" s="214">
        <v>77</v>
      </c>
    </row>
    <row r="8" spans="1:20" ht="21" customHeight="1">
      <c r="A8" s="84" t="s">
        <v>248</v>
      </c>
      <c r="B8" s="209">
        <v>1660</v>
      </c>
      <c r="C8" s="166">
        <v>761</v>
      </c>
      <c r="D8" s="166">
        <v>614</v>
      </c>
      <c r="E8" s="210">
        <v>279</v>
      </c>
      <c r="F8" s="166">
        <v>2</v>
      </c>
      <c r="G8" s="166">
        <v>3</v>
      </c>
      <c r="H8" s="166">
        <v>8</v>
      </c>
      <c r="I8" s="166">
        <v>80</v>
      </c>
      <c r="J8" s="564">
        <v>65</v>
      </c>
      <c r="K8" s="565"/>
      <c r="L8" s="564">
        <v>134</v>
      </c>
      <c r="M8" s="565"/>
      <c r="N8" s="166">
        <v>34</v>
      </c>
      <c r="O8" s="211">
        <v>1</v>
      </c>
      <c r="P8" s="166">
        <v>8</v>
      </c>
      <c r="Q8" s="212">
        <v>99</v>
      </c>
      <c r="R8" s="212">
        <v>48</v>
      </c>
    </row>
    <row r="9" spans="1:20" ht="21" customHeight="1">
      <c r="A9" s="84" t="s">
        <v>249</v>
      </c>
      <c r="B9" s="209">
        <v>3277</v>
      </c>
      <c r="C9" s="166">
        <v>1000</v>
      </c>
      <c r="D9" s="166">
        <v>848</v>
      </c>
      <c r="E9" s="210">
        <v>186</v>
      </c>
      <c r="F9" s="211" t="s">
        <v>312</v>
      </c>
      <c r="G9" s="166">
        <v>2</v>
      </c>
      <c r="H9" s="166">
        <v>67</v>
      </c>
      <c r="I9" s="166">
        <v>113</v>
      </c>
      <c r="J9" s="564">
        <v>153</v>
      </c>
      <c r="K9" s="565"/>
      <c r="L9" s="564">
        <v>112</v>
      </c>
      <c r="M9" s="565"/>
      <c r="N9" s="166">
        <v>174</v>
      </c>
      <c r="O9" s="166">
        <v>8</v>
      </c>
      <c r="P9" s="166">
        <v>33</v>
      </c>
      <c r="Q9" s="212">
        <v>113</v>
      </c>
      <c r="R9" s="212">
        <v>39</v>
      </c>
    </row>
    <row r="10" spans="1:20" ht="21" customHeight="1">
      <c r="A10" s="261" t="s">
        <v>250</v>
      </c>
      <c r="B10" s="262">
        <v>328</v>
      </c>
      <c r="C10" s="263">
        <v>118</v>
      </c>
      <c r="D10" s="263">
        <v>105</v>
      </c>
      <c r="E10" s="264">
        <v>95</v>
      </c>
      <c r="F10" s="265">
        <v>2</v>
      </c>
      <c r="G10" s="265">
        <v>1</v>
      </c>
      <c r="H10" s="265" t="s">
        <v>312</v>
      </c>
      <c r="I10" s="265" t="s">
        <v>312</v>
      </c>
      <c r="J10" s="581" t="s">
        <v>350</v>
      </c>
      <c r="K10" s="582"/>
      <c r="L10" s="581">
        <v>3</v>
      </c>
      <c r="M10" s="582"/>
      <c r="N10" s="263">
        <v>2</v>
      </c>
      <c r="O10" s="265">
        <v>2</v>
      </c>
      <c r="P10" s="265" t="s">
        <v>350</v>
      </c>
      <c r="Q10" s="266">
        <v>10</v>
      </c>
      <c r="R10" s="267">
        <v>3</v>
      </c>
    </row>
    <row r="11" spans="1:20" ht="21" customHeight="1">
      <c r="A11" s="84" t="s">
        <v>251</v>
      </c>
      <c r="B11" s="209">
        <v>142</v>
      </c>
      <c r="C11" s="166">
        <v>42</v>
      </c>
      <c r="D11" s="166">
        <v>32</v>
      </c>
      <c r="E11" s="210">
        <v>25</v>
      </c>
      <c r="F11" s="211" t="s">
        <v>312</v>
      </c>
      <c r="G11" s="211" t="s">
        <v>312</v>
      </c>
      <c r="H11" s="211" t="s">
        <v>312</v>
      </c>
      <c r="I11" s="211">
        <v>2</v>
      </c>
      <c r="J11" s="583" t="s">
        <v>264</v>
      </c>
      <c r="K11" s="584"/>
      <c r="L11" s="583">
        <v>1</v>
      </c>
      <c r="M11" s="584"/>
      <c r="N11" s="211">
        <v>1</v>
      </c>
      <c r="O11" s="211" t="s">
        <v>312</v>
      </c>
      <c r="P11" s="166">
        <v>3</v>
      </c>
      <c r="Q11" s="212">
        <v>7</v>
      </c>
      <c r="R11" s="214">
        <v>3</v>
      </c>
    </row>
    <row r="12" spans="1:20" ht="21" customHeight="1">
      <c r="A12" s="144" t="s">
        <v>187</v>
      </c>
      <c r="B12" s="209">
        <v>596</v>
      </c>
      <c r="C12" s="166">
        <v>252</v>
      </c>
      <c r="D12" s="166">
        <v>193</v>
      </c>
      <c r="E12" s="210">
        <v>97</v>
      </c>
      <c r="F12" s="211" t="s">
        <v>312</v>
      </c>
      <c r="G12" s="211">
        <v>1</v>
      </c>
      <c r="H12" s="211">
        <v>2</v>
      </c>
      <c r="I12" s="166">
        <v>13</v>
      </c>
      <c r="J12" s="583">
        <v>3</v>
      </c>
      <c r="K12" s="584"/>
      <c r="L12" s="583">
        <v>66</v>
      </c>
      <c r="M12" s="584"/>
      <c r="N12" s="211">
        <v>6</v>
      </c>
      <c r="O12" s="211">
        <v>1</v>
      </c>
      <c r="P12" s="166">
        <v>4</v>
      </c>
      <c r="Q12" s="212">
        <v>38</v>
      </c>
      <c r="R12" s="214">
        <v>21</v>
      </c>
    </row>
    <row r="13" spans="1:20" ht="21" customHeight="1" thickBot="1">
      <c r="A13" s="85" t="s">
        <v>252</v>
      </c>
      <c r="B13" s="215">
        <v>837</v>
      </c>
      <c r="C13" s="167">
        <v>281</v>
      </c>
      <c r="D13" s="167">
        <v>235</v>
      </c>
      <c r="E13" s="216">
        <v>98</v>
      </c>
      <c r="F13" s="217" t="s">
        <v>312</v>
      </c>
      <c r="G13" s="217">
        <v>3</v>
      </c>
      <c r="H13" s="217" t="s">
        <v>312</v>
      </c>
      <c r="I13" s="167">
        <v>12</v>
      </c>
      <c r="J13" s="586">
        <v>35</v>
      </c>
      <c r="K13" s="587"/>
      <c r="L13" s="586">
        <v>72</v>
      </c>
      <c r="M13" s="587"/>
      <c r="N13" s="167">
        <v>9</v>
      </c>
      <c r="O13" s="167">
        <v>1</v>
      </c>
      <c r="P13" s="167">
        <v>5</v>
      </c>
      <c r="Q13" s="218">
        <v>29</v>
      </c>
      <c r="R13" s="219">
        <v>17</v>
      </c>
    </row>
    <row r="14" spans="1:20" s="86" customFormat="1" ht="87" customHeight="1">
      <c r="A14" s="585" t="s">
        <v>328</v>
      </c>
      <c r="B14" s="585"/>
      <c r="C14" s="585"/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</row>
    <row r="15" spans="1:20">
      <c r="S15" s="65"/>
      <c r="T15" s="65"/>
    </row>
    <row r="17" spans="9:10">
      <c r="I17" s="221"/>
      <c r="J17" s="221"/>
    </row>
  </sheetData>
  <mergeCells count="29">
    <mergeCell ref="J11:K11"/>
    <mergeCell ref="L11:M11"/>
    <mergeCell ref="A14:R14"/>
    <mergeCell ref="J12:K12"/>
    <mergeCell ref="L12:M12"/>
    <mergeCell ref="J13:K13"/>
    <mergeCell ref="L13:M13"/>
    <mergeCell ref="A2:A3"/>
    <mergeCell ref="B2:B3"/>
    <mergeCell ref="C2:C3"/>
    <mergeCell ref="D2:P2"/>
    <mergeCell ref="J10:K10"/>
    <mergeCell ref="L10:M10"/>
    <mergeCell ref="L7:M7"/>
    <mergeCell ref="J8:K8"/>
    <mergeCell ref="L8:M8"/>
    <mergeCell ref="J9:K9"/>
    <mergeCell ref="L9:M9"/>
    <mergeCell ref="L6:M6"/>
    <mergeCell ref="Q2:Q3"/>
    <mergeCell ref="J7:K7"/>
    <mergeCell ref="R2:R3"/>
    <mergeCell ref="J3:K3"/>
    <mergeCell ref="L3:M3"/>
    <mergeCell ref="J4:K4"/>
    <mergeCell ref="L4:M4"/>
    <mergeCell ref="J5:K5"/>
    <mergeCell ref="L5:M5"/>
    <mergeCell ref="J6:K6"/>
  </mergeCells>
  <phoneticPr fontId="3"/>
  <pageMargins left="0.74803149606299213" right="0.74803149606299213" top="0.98425196850393704" bottom="0.98425196850393704" header="0.51181102362204722" footer="0.51181102362204722"/>
  <pageSetup paperSize="9" scale="74" firstPageNumber="13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0"/>
  <sheetViews>
    <sheetView showGridLines="0" view="pageBreakPreview" zoomScaleNormal="100" zoomScaleSheetLayoutView="100" workbookViewId="0">
      <selection activeCell="A32" sqref="A32:A34"/>
    </sheetView>
  </sheetViews>
  <sheetFormatPr defaultColWidth="9.1796875" defaultRowHeight="13"/>
  <cols>
    <col min="1" max="1" width="10.453125" style="5" customWidth="1"/>
    <col min="2" max="2" width="11.54296875" style="5" customWidth="1"/>
    <col min="3" max="3" width="12.1796875" style="5" customWidth="1"/>
    <col min="4" max="4" width="10.453125" style="5" customWidth="1"/>
    <col min="5" max="5" width="10.1796875" style="5" customWidth="1"/>
    <col min="6" max="6" width="14" style="5" customWidth="1"/>
    <col min="7" max="7" width="10.1796875" style="5" bestFit="1" customWidth="1"/>
    <col min="8" max="8" width="10.453125" style="5" customWidth="1"/>
    <col min="9" max="9" width="11.26953125" style="5" customWidth="1"/>
    <col min="10" max="10" width="10.453125" style="5" customWidth="1"/>
    <col min="11" max="16384" width="9.1796875" style="5"/>
  </cols>
  <sheetData>
    <row r="1" spans="1:20" s="4" customFormat="1" ht="21" customHeight="1" thickBot="1">
      <c r="A1" s="122" t="s">
        <v>98</v>
      </c>
      <c r="B1" s="66"/>
      <c r="C1" s="66"/>
      <c r="D1" s="66"/>
      <c r="E1" s="66"/>
      <c r="F1" s="66"/>
      <c r="G1" s="66"/>
      <c r="H1" s="66"/>
      <c r="I1" s="66"/>
      <c r="J1" s="145" t="s">
        <v>353</v>
      </c>
    </row>
    <row r="2" spans="1:20" s="6" customFormat="1" ht="21" customHeight="1">
      <c r="A2" s="590"/>
      <c r="B2" s="591" t="s">
        <v>97</v>
      </c>
      <c r="C2" s="588" t="s">
        <v>99</v>
      </c>
      <c r="D2" s="71"/>
      <c r="E2" s="593" t="s">
        <v>100</v>
      </c>
      <c r="F2" s="593"/>
      <c r="G2" s="593"/>
      <c r="H2" s="593"/>
      <c r="I2" s="593"/>
      <c r="J2" s="593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0" s="6" customFormat="1" ht="24">
      <c r="A3" s="532"/>
      <c r="B3" s="592"/>
      <c r="C3" s="589"/>
      <c r="D3" s="72" t="s">
        <v>101</v>
      </c>
      <c r="E3" s="53" t="s">
        <v>125</v>
      </c>
      <c r="F3" s="53" t="s">
        <v>116</v>
      </c>
      <c r="G3" s="53" t="s">
        <v>126</v>
      </c>
      <c r="H3" s="53" t="s">
        <v>253</v>
      </c>
      <c r="I3" s="70" t="s">
        <v>255</v>
      </c>
      <c r="J3" s="70" t="s">
        <v>254</v>
      </c>
      <c r="K3" s="137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21" customHeight="1">
      <c r="A4" s="30" t="s">
        <v>41</v>
      </c>
      <c r="B4" s="315">
        <v>919034</v>
      </c>
      <c r="C4" s="315">
        <v>530807</v>
      </c>
      <c r="D4" s="315">
        <v>388228</v>
      </c>
      <c r="E4" s="315">
        <v>13360</v>
      </c>
      <c r="F4" s="315">
        <v>20376</v>
      </c>
      <c r="G4" s="315">
        <v>120268</v>
      </c>
      <c r="H4" s="315">
        <v>109602</v>
      </c>
      <c r="I4" s="315">
        <v>107261</v>
      </c>
      <c r="J4" s="316">
        <v>17361</v>
      </c>
      <c r="K4" s="138"/>
      <c r="L4" s="136"/>
      <c r="M4" s="136"/>
      <c r="N4" s="136"/>
      <c r="O4" s="136"/>
      <c r="P4" s="136"/>
      <c r="Q4" s="136"/>
      <c r="R4" s="136"/>
      <c r="S4" s="136"/>
      <c r="T4" s="138"/>
    </row>
    <row r="5" spans="1:20" ht="21" customHeight="1">
      <c r="A5" s="30" t="s">
        <v>45</v>
      </c>
      <c r="B5" s="315">
        <v>92289</v>
      </c>
      <c r="C5" s="315">
        <v>35038</v>
      </c>
      <c r="D5" s="315">
        <v>57251</v>
      </c>
      <c r="E5" s="315">
        <v>29</v>
      </c>
      <c r="F5" s="315">
        <v>1182</v>
      </c>
      <c r="G5" s="315">
        <v>25576</v>
      </c>
      <c r="H5" s="315">
        <v>12825</v>
      </c>
      <c r="I5" s="315">
        <v>17482</v>
      </c>
      <c r="J5" s="316">
        <v>157</v>
      </c>
      <c r="K5" s="138"/>
      <c r="L5" s="136"/>
      <c r="M5" s="136"/>
      <c r="N5" s="136"/>
      <c r="O5" s="136"/>
      <c r="P5" s="136"/>
      <c r="Q5" s="136"/>
      <c r="R5" s="136"/>
      <c r="S5" s="136"/>
      <c r="T5" s="138"/>
    </row>
    <row r="6" spans="1:20" ht="21" customHeight="1">
      <c r="A6" s="30" t="s">
        <v>46</v>
      </c>
      <c r="B6" s="315">
        <v>734969</v>
      </c>
      <c r="C6" s="315">
        <v>581379</v>
      </c>
      <c r="D6" s="315">
        <v>153591</v>
      </c>
      <c r="E6" s="315">
        <v>2147</v>
      </c>
      <c r="F6" s="315">
        <v>3023</v>
      </c>
      <c r="G6" s="320">
        <v>58842</v>
      </c>
      <c r="H6" s="315">
        <v>47987</v>
      </c>
      <c r="I6" s="315">
        <v>36352</v>
      </c>
      <c r="J6" s="316">
        <v>5240</v>
      </c>
      <c r="K6" s="138"/>
      <c r="L6" s="136"/>
      <c r="M6" s="136"/>
      <c r="N6" s="136"/>
      <c r="O6" s="136"/>
      <c r="P6" s="136"/>
      <c r="Q6" s="136"/>
      <c r="R6" s="136"/>
      <c r="S6" s="136"/>
      <c r="T6" s="138"/>
    </row>
    <row r="7" spans="1:20" ht="21" customHeight="1">
      <c r="A7" s="30" t="s">
        <v>54</v>
      </c>
      <c r="B7" s="317">
        <v>2052323</v>
      </c>
      <c r="C7" s="317">
        <v>1686346</v>
      </c>
      <c r="D7" s="317">
        <v>365977</v>
      </c>
      <c r="E7" s="317">
        <v>15503</v>
      </c>
      <c r="F7" s="317">
        <v>22008</v>
      </c>
      <c r="G7" s="317">
        <v>103819</v>
      </c>
      <c r="H7" s="317">
        <v>97617</v>
      </c>
      <c r="I7" s="320">
        <v>113164</v>
      </c>
      <c r="J7" s="321">
        <v>13866</v>
      </c>
      <c r="K7" s="138"/>
      <c r="L7" s="136"/>
      <c r="M7" s="136"/>
      <c r="N7" s="136"/>
      <c r="O7" s="136"/>
      <c r="P7" s="136"/>
      <c r="Q7" s="136"/>
      <c r="R7" s="136"/>
      <c r="S7" s="136"/>
      <c r="T7" s="138"/>
    </row>
    <row r="8" spans="1:20" ht="21" customHeight="1">
      <c r="A8" s="30" t="s">
        <v>40</v>
      </c>
      <c r="B8" s="315">
        <v>641799</v>
      </c>
      <c r="C8" s="315">
        <v>450700</v>
      </c>
      <c r="D8" s="315">
        <v>191099</v>
      </c>
      <c r="E8" s="315">
        <v>2863</v>
      </c>
      <c r="F8" s="315">
        <v>7385</v>
      </c>
      <c r="G8" s="317">
        <v>70090</v>
      </c>
      <c r="H8" s="315">
        <v>47744</v>
      </c>
      <c r="I8" s="315">
        <v>52279</v>
      </c>
      <c r="J8" s="316">
        <v>10737</v>
      </c>
      <c r="K8" s="138"/>
      <c r="L8" s="136"/>
      <c r="M8" s="136"/>
      <c r="N8" s="136"/>
      <c r="O8" s="136"/>
      <c r="P8" s="136"/>
      <c r="Q8" s="136"/>
      <c r="R8" s="136"/>
      <c r="S8" s="136"/>
      <c r="T8" s="138"/>
    </row>
    <row r="9" spans="1:20" ht="21" customHeight="1">
      <c r="A9" s="30" t="s">
        <v>47</v>
      </c>
      <c r="B9" s="315">
        <v>279348</v>
      </c>
      <c r="C9" s="315">
        <v>138788</v>
      </c>
      <c r="D9" s="315">
        <v>140561</v>
      </c>
      <c r="E9" s="317">
        <v>141</v>
      </c>
      <c r="F9" s="317">
        <v>10189</v>
      </c>
      <c r="G9" s="317">
        <v>46941</v>
      </c>
      <c r="H9" s="317">
        <v>30501</v>
      </c>
      <c r="I9" s="317">
        <v>45280</v>
      </c>
      <c r="J9" s="321">
        <v>7510</v>
      </c>
      <c r="K9" s="138"/>
      <c r="L9" s="136"/>
      <c r="M9" s="136"/>
      <c r="N9" s="136"/>
      <c r="O9" s="136"/>
      <c r="P9" s="136"/>
      <c r="Q9" s="136"/>
      <c r="R9" s="136"/>
      <c r="S9" s="136"/>
      <c r="T9" s="138"/>
    </row>
    <row r="10" spans="1:20" s="114" customFormat="1" ht="21" customHeight="1">
      <c r="A10" s="255" t="s">
        <v>346</v>
      </c>
      <c r="B10" s="315">
        <v>170830</v>
      </c>
      <c r="C10" s="315">
        <v>103547</v>
      </c>
      <c r="D10" s="315">
        <v>67283</v>
      </c>
      <c r="E10" s="315" t="s">
        <v>350</v>
      </c>
      <c r="F10" s="320">
        <v>2774</v>
      </c>
      <c r="G10" s="320">
        <v>24176</v>
      </c>
      <c r="H10" s="320">
        <v>16499</v>
      </c>
      <c r="I10" s="315">
        <v>22497</v>
      </c>
      <c r="J10" s="334">
        <v>1337</v>
      </c>
      <c r="K10" s="138"/>
      <c r="L10" s="256"/>
      <c r="M10" s="256"/>
      <c r="N10" s="256"/>
      <c r="O10" s="256"/>
      <c r="P10" s="256"/>
      <c r="Q10" s="256"/>
      <c r="R10" s="256"/>
      <c r="S10" s="256"/>
      <c r="T10" s="138"/>
    </row>
    <row r="11" spans="1:20" ht="21" customHeight="1">
      <c r="A11" s="272" t="s">
        <v>44</v>
      </c>
      <c r="B11" s="315">
        <v>47977</v>
      </c>
      <c r="C11" s="315">
        <v>18672</v>
      </c>
      <c r="D11" s="315">
        <v>29305</v>
      </c>
      <c r="E11" s="315" t="s">
        <v>339</v>
      </c>
      <c r="F11" s="315">
        <v>898</v>
      </c>
      <c r="G11" s="315">
        <v>12596</v>
      </c>
      <c r="H11" s="315">
        <v>4007</v>
      </c>
      <c r="I11" s="315" t="s">
        <v>339</v>
      </c>
      <c r="J11" s="316">
        <v>2438</v>
      </c>
      <c r="K11" s="139"/>
      <c r="L11" s="136"/>
      <c r="M11" s="136"/>
      <c r="N11" s="136"/>
      <c r="O11" s="136"/>
      <c r="P11" s="136"/>
      <c r="Q11" s="136"/>
      <c r="R11" s="136"/>
      <c r="S11" s="136"/>
      <c r="T11" s="138"/>
    </row>
    <row r="12" spans="1:20" ht="21" customHeight="1">
      <c r="A12" s="30" t="s">
        <v>134</v>
      </c>
      <c r="B12" s="315">
        <v>258238</v>
      </c>
      <c r="C12" s="315">
        <v>188735</v>
      </c>
      <c r="D12" s="315">
        <v>69503</v>
      </c>
      <c r="E12" s="315" t="s">
        <v>339</v>
      </c>
      <c r="F12" s="315">
        <v>1688</v>
      </c>
      <c r="G12" s="315">
        <v>20586</v>
      </c>
      <c r="H12" s="315">
        <v>14091</v>
      </c>
      <c r="I12" s="315" t="s">
        <v>339</v>
      </c>
      <c r="J12" s="316">
        <v>8411</v>
      </c>
      <c r="K12" s="10"/>
    </row>
    <row r="13" spans="1:20" ht="21" customHeight="1" thickBot="1">
      <c r="A13" s="31" t="s">
        <v>43</v>
      </c>
      <c r="B13" s="335">
        <v>49414</v>
      </c>
      <c r="C13" s="335">
        <v>17076</v>
      </c>
      <c r="D13" s="335">
        <v>32338</v>
      </c>
      <c r="E13" s="335" t="s">
        <v>264</v>
      </c>
      <c r="F13" s="335">
        <v>744</v>
      </c>
      <c r="G13" s="335">
        <v>17673</v>
      </c>
      <c r="H13" s="335">
        <v>3264</v>
      </c>
      <c r="I13" s="335">
        <v>9645</v>
      </c>
      <c r="J13" s="336">
        <v>1011</v>
      </c>
      <c r="K13" s="10"/>
    </row>
    <row r="14" spans="1:20">
      <c r="A14" s="73"/>
    </row>
    <row r="15" spans="1:20" ht="21" customHeight="1">
      <c r="A15" s="18"/>
      <c r="C15" s="36"/>
      <c r="D15" s="36"/>
      <c r="E15" s="37"/>
      <c r="F15" s="36"/>
      <c r="G15" s="36"/>
      <c r="H15" s="36"/>
      <c r="I15" s="36"/>
      <c r="J15" s="36"/>
      <c r="K15" s="10"/>
    </row>
    <row r="16" spans="1:20" ht="21" customHeight="1">
      <c r="A16" s="18"/>
    </row>
    <row r="20" spans="18:19">
      <c r="R20" s="4"/>
      <c r="S20" s="4"/>
    </row>
  </sheetData>
  <mergeCells count="4">
    <mergeCell ref="C2:C3"/>
    <mergeCell ref="A2:A3"/>
    <mergeCell ref="B2:B3"/>
    <mergeCell ref="E2:J2"/>
  </mergeCells>
  <phoneticPr fontId="3"/>
  <pageMargins left="0.74803149606299213" right="0.74803149606299213" top="0.98425196850393704" bottom="0.98425196850393704" header="0.51181102362204722" footer="0.51181102362204722"/>
  <pageSetup paperSize="9" scale="81" firstPageNumber="14" orientation="portrait" useFirstPageNumber="1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9"/>
  <sheetViews>
    <sheetView showGridLines="0" view="pageBreakPreview" zoomScale="115" zoomScaleNormal="115" zoomScaleSheetLayoutView="115" workbookViewId="0">
      <selection activeCell="P24" sqref="P24"/>
    </sheetView>
  </sheetViews>
  <sheetFormatPr defaultColWidth="9.1796875" defaultRowHeight="13"/>
  <cols>
    <col min="1" max="1" width="9.1796875" style="5"/>
    <col min="2" max="2" width="6.1796875" style="5" customWidth="1"/>
    <col min="3" max="3" width="4.26953125" style="5" customWidth="1"/>
    <col min="4" max="4" width="9.1796875" style="5"/>
    <col min="5" max="5" width="9.1796875" style="11" customWidth="1"/>
    <col min="6" max="8" width="9.1796875" style="12"/>
    <col min="9" max="16384" width="9.1796875" style="5"/>
  </cols>
  <sheetData>
    <row r="1" spans="1:15" ht="15.5">
      <c r="A1" s="62" t="s">
        <v>111</v>
      </c>
      <c r="B1" s="55"/>
      <c r="C1" s="55"/>
      <c r="K1" s="69"/>
    </row>
    <row r="2" spans="1:15" ht="14.5" thickBot="1">
      <c r="A2" s="54" t="s">
        <v>384</v>
      </c>
      <c r="B2" s="42"/>
      <c r="C2" s="42"/>
      <c r="K2" s="123" t="s">
        <v>374</v>
      </c>
    </row>
    <row r="3" spans="1:15" s="6" customFormat="1" ht="12.75" customHeight="1">
      <c r="A3" s="538"/>
      <c r="B3" s="609" t="s">
        <v>417</v>
      </c>
      <c r="C3" s="610"/>
      <c r="D3" s="598" t="s">
        <v>276</v>
      </c>
      <c r="E3" s="600" t="s">
        <v>102</v>
      </c>
      <c r="F3" s="601"/>
      <c r="G3" s="601"/>
      <c r="H3" s="601"/>
      <c r="I3" s="601"/>
      <c r="J3" s="601"/>
      <c r="K3" s="601"/>
    </row>
    <row r="4" spans="1:15" s="6" customFormat="1" ht="34.5" customHeight="1">
      <c r="A4" s="539"/>
      <c r="B4" s="611"/>
      <c r="C4" s="612"/>
      <c r="D4" s="599"/>
      <c r="E4" s="56" t="s">
        <v>103</v>
      </c>
      <c r="F4" s="57" t="s">
        <v>315</v>
      </c>
      <c r="G4" s="57" t="s">
        <v>3</v>
      </c>
      <c r="H4" s="57" t="s">
        <v>4</v>
      </c>
      <c r="I4" s="43" t="s">
        <v>5</v>
      </c>
      <c r="J4" s="43" t="s">
        <v>6</v>
      </c>
      <c r="K4" s="46" t="s">
        <v>7</v>
      </c>
      <c r="O4" s="135"/>
    </row>
    <row r="5" spans="1:15" ht="15" customHeight="1">
      <c r="A5" s="594" t="s">
        <v>41</v>
      </c>
      <c r="B5" s="379" t="s">
        <v>382</v>
      </c>
      <c r="C5" s="380" t="s">
        <v>383</v>
      </c>
      <c r="D5" s="381">
        <v>748</v>
      </c>
      <c r="E5" s="382">
        <v>6703</v>
      </c>
      <c r="F5" s="382">
        <v>208</v>
      </c>
      <c r="G5" s="382">
        <v>883</v>
      </c>
      <c r="H5" s="382">
        <v>1151</v>
      </c>
      <c r="I5" s="382">
        <v>1494</v>
      </c>
      <c r="J5" s="382">
        <v>1426</v>
      </c>
      <c r="K5" s="383">
        <v>1541</v>
      </c>
    </row>
    <row r="6" spans="1:15" ht="15" customHeight="1">
      <c r="A6" s="595"/>
      <c r="B6" s="384" t="s">
        <v>391</v>
      </c>
      <c r="C6" s="385" t="s">
        <v>392</v>
      </c>
      <c r="D6" s="386">
        <v>60</v>
      </c>
      <c r="E6" s="387">
        <v>314</v>
      </c>
      <c r="F6" s="387">
        <v>6</v>
      </c>
      <c r="G6" s="387">
        <v>24</v>
      </c>
      <c r="H6" s="387">
        <v>28</v>
      </c>
      <c r="I6" s="387">
        <v>73</v>
      </c>
      <c r="J6" s="387">
        <v>88</v>
      </c>
      <c r="K6" s="388">
        <v>95</v>
      </c>
    </row>
    <row r="7" spans="1:15" ht="15" customHeight="1">
      <c r="A7" s="597"/>
      <c r="B7" s="389" t="s">
        <v>381</v>
      </c>
      <c r="C7" s="390" t="s">
        <v>394</v>
      </c>
      <c r="D7" s="391">
        <v>256</v>
      </c>
      <c r="E7" s="392">
        <f>SUM(I7:K7)</f>
        <v>3288</v>
      </c>
      <c r="F7" s="392">
        <v>0</v>
      </c>
      <c r="G7" s="392">
        <v>0</v>
      </c>
      <c r="H7" s="392">
        <v>0</v>
      </c>
      <c r="I7" s="392">
        <v>1118</v>
      </c>
      <c r="J7" s="392">
        <v>1042</v>
      </c>
      <c r="K7" s="393">
        <v>1128</v>
      </c>
    </row>
    <row r="8" spans="1:15" ht="15" customHeight="1">
      <c r="A8" s="594" t="s">
        <v>45</v>
      </c>
      <c r="B8" s="379">
        <v>14</v>
      </c>
      <c r="C8" s="394" t="s">
        <v>395</v>
      </c>
      <c r="D8" s="395">
        <v>222</v>
      </c>
      <c r="E8" s="387">
        <v>1417</v>
      </c>
      <c r="F8" s="382">
        <v>19</v>
      </c>
      <c r="G8" s="382">
        <v>139</v>
      </c>
      <c r="H8" s="382">
        <v>216</v>
      </c>
      <c r="I8" s="382">
        <v>325</v>
      </c>
      <c r="J8" s="382">
        <v>348</v>
      </c>
      <c r="K8" s="383">
        <v>370</v>
      </c>
    </row>
    <row r="9" spans="1:15" ht="15" customHeight="1">
      <c r="A9" s="595"/>
      <c r="B9" s="384" t="s">
        <v>387</v>
      </c>
      <c r="C9" s="385" t="s">
        <v>394</v>
      </c>
      <c r="D9" s="396">
        <v>99</v>
      </c>
      <c r="E9" s="387">
        <v>421</v>
      </c>
      <c r="F9" s="397">
        <v>9</v>
      </c>
      <c r="G9" s="397">
        <v>43</v>
      </c>
      <c r="H9" s="397">
        <v>65</v>
      </c>
      <c r="I9" s="387">
        <v>128</v>
      </c>
      <c r="J9" s="387">
        <v>86</v>
      </c>
      <c r="K9" s="388">
        <v>90</v>
      </c>
      <c r="L9" s="147"/>
    </row>
    <row r="10" spans="1:15" ht="15" customHeight="1">
      <c r="A10" s="597"/>
      <c r="B10" s="389" t="s">
        <v>380</v>
      </c>
      <c r="C10" s="390" t="s">
        <v>395</v>
      </c>
      <c r="D10" s="398">
        <v>36</v>
      </c>
      <c r="E10" s="387">
        <v>363</v>
      </c>
      <c r="F10" s="399" t="s">
        <v>312</v>
      </c>
      <c r="G10" s="399" t="s">
        <v>312</v>
      </c>
      <c r="H10" s="399" t="s">
        <v>312</v>
      </c>
      <c r="I10" s="392">
        <v>108</v>
      </c>
      <c r="J10" s="392">
        <v>124</v>
      </c>
      <c r="K10" s="393">
        <v>131</v>
      </c>
    </row>
    <row r="11" spans="1:15" ht="15" customHeight="1">
      <c r="A11" s="594" t="s">
        <v>46</v>
      </c>
      <c r="B11" s="379" t="s">
        <v>396</v>
      </c>
      <c r="C11" s="394" t="s">
        <v>399</v>
      </c>
      <c r="D11" s="395">
        <v>371</v>
      </c>
      <c r="E11" s="382">
        <v>2349</v>
      </c>
      <c r="F11" s="400">
        <v>96</v>
      </c>
      <c r="G11" s="400">
        <v>475</v>
      </c>
      <c r="H11" s="400">
        <v>534</v>
      </c>
      <c r="I11" s="382">
        <v>422</v>
      </c>
      <c r="J11" s="382">
        <v>399</v>
      </c>
      <c r="K11" s="383">
        <v>423</v>
      </c>
      <c r="N11" s="123"/>
    </row>
    <row r="12" spans="1:15" ht="15" customHeight="1">
      <c r="A12" s="595"/>
      <c r="B12" s="384" t="s">
        <v>397</v>
      </c>
      <c r="C12" s="385" t="s">
        <v>400</v>
      </c>
      <c r="D12" s="396">
        <v>154</v>
      </c>
      <c r="E12" s="387">
        <v>1970</v>
      </c>
      <c r="F12" s="397" t="s">
        <v>264</v>
      </c>
      <c r="G12" s="397" t="s">
        <v>264</v>
      </c>
      <c r="H12" s="397" t="s">
        <v>264</v>
      </c>
      <c r="I12" s="387">
        <v>660</v>
      </c>
      <c r="J12" s="387">
        <v>636</v>
      </c>
      <c r="K12" s="388">
        <v>674</v>
      </c>
    </row>
    <row r="13" spans="1:15" ht="15" customHeight="1">
      <c r="A13" s="597"/>
      <c r="B13" s="389" t="s">
        <v>398</v>
      </c>
      <c r="C13" s="390" t="s">
        <v>394</v>
      </c>
      <c r="D13" s="396">
        <v>26</v>
      </c>
      <c r="E13" s="399">
        <v>183</v>
      </c>
      <c r="F13" s="397" t="s">
        <v>264</v>
      </c>
      <c r="G13" s="397" t="s">
        <v>264</v>
      </c>
      <c r="H13" s="397" t="s">
        <v>264</v>
      </c>
      <c r="I13" s="397">
        <v>54</v>
      </c>
      <c r="J13" s="387">
        <v>49</v>
      </c>
      <c r="K13" s="401">
        <v>80</v>
      </c>
    </row>
    <row r="14" spans="1:15" ht="15" customHeight="1">
      <c r="A14" s="603" t="s">
        <v>54</v>
      </c>
      <c r="B14" s="379" t="s">
        <v>401</v>
      </c>
      <c r="C14" s="394" t="s">
        <v>402</v>
      </c>
      <c r="D14" s="402">
        <v>760</v>
      </c>
      <c r="E14" s="382">
        <v>5194</v>
      </c>
      <c r="F14" s="400">
        <v>111</v>
      </c>
      <c r="G14" s="400">
        <v>614</v>
      </c>
      <c r="H14" s="400">
        <v>829</v>
      </c>
      <c r="I14" s="400">
        <v>1108</v>
      </c>
      <c r="J14" s="400">
        <v>1215</v>
      </c>
      <c r="K14" s="403">
        <v>1317</v>
      </c>
    </row>
    <row r="15" spans="1:15" ht="15" customHeight="1">
      <c r="A15" s="595"/>
      <c r="B15" s="384" t="s">
        <v>403</v>
      </c>
      <c r="C15" s="385" t="s">
        <v>394</v>
      </c>
      <c r="D15" s="404">
        <v>674</v>
      </c>
      <c r="E15" s="387">
        <v>4335</v>
      </c>
      <c r="F15" s="397">
        <v>78</v>
      </c>
      <c r="G15" s="397">
        <v>395</v>
      </c>
      <c r="H15" s="397">
        <v>530</v>
      </c>
      <c r="I15" s="397">
        <v>1044</v>
      </c>
      <c r="J15" s="397">
        <v>1134</v>
      </c>
      <c r="K15" s="401">
        <v>1154</v>
      </c>
    </row>
    <row r="16" spans="1:15" ht="15" customHeight="1">
      <c r="A16" s="597"/>
      <c r="B16" s="389" t="s">
        <v>404</v>
      </c>
      <c r="C16" s="390" t="s">
        <v>405</v>
      </c>
      <c r="D16" s="386">
        <v>140</v>
      </c>
      <c r="E16" s="392">
        <v>1249</v>
      </c>
      <c r="F16" s="399" t="s">
        <v>264</v>
      </c>
      <c r="G16" s="399" t="s">
        <v>264</v>
      </c>
      <c r="H16" s="399" t="s">
        <v>264</v>
      </c>
      <c r="I16" s="399">
        <v>390</v>
      </c>
      <c r="J16" s="399">
        <v>401</v>
      </c>
      <c r="K16" s="405">
        <v>458</v>
      </c>
    </row>
    <row r="17" spans="1:20" ht="15" customHeight="1">
      <c r="A17" s="594" t="s">
        <v>40</v>
      </c>
      <c r="B17" s="379" t="s">
        <v>403</v>
      </c>
      <c r="C17" s="394" t="s">
        <v>406</v>
      </c>
      <c r="D17" s="400">
        <v>470</v>
      </c>
      <c r="E17" s="382">
        <v>2778</v>
      </c>
      <c r="F17" s="400">
        <v>58</v>
      </c>
      <c r="G17" s="400">
        <v>427</v>
      </c>
      <c r="H17" s="400">
        <v>534</v>
      </c>
      <c r="I17" s="382">
        <v>544</v>
      </c>
      <c r="J17" s="382">
        <v>577</v>
      </c>
      <c r="K17" s="383">
        <v>638</v>
      </c>
    </row>
    <row r="18" spans="1:20" ht="15" customHeight="1">
      <c r="A18" s="595"/>
      <c r="B18" s="384" t="s">
        <v>393</v>
      </c>
      <c r="C18" s="385" t="s">
        <v>395</v>
      </c>
      <c r="D18" s="397">
        <v>292</v>
      </c>
      <c r="E18" s="387">
        <v>2142</v>
      </c>
      <c r="F18" s="397">
        <v>34</v>
      </c>
      <c r="G18" s="397">
        <v>147</v>
      </c>
      <c r="H18" s="397">
        <v>184</v>
      </c>
      <c r="I18" s="397">
        <v>580</v>
      </c>
      <c r="J18" s="397">
        <v>583</v>
      </c>
      <c r="K18" s="401">
        <v>614</v>
      </c>
    </row>
    <row r="19" spans="1:20" ht="15" customHeight="1">
      <c r="A19" s="597"/>
      <c r="B19" s="389" t="s">
        <v>380</v>
      </c>
      <c r="C19" s="390" t="s">
        <v>394</v>
      </c>
      <c r="D19" s="391">
        <v>50</v>
      </c>
      <c r="E19" s="392">
        <v>858</v>
      </c>
      <c r="F19" s="399" t="s">
        <v>312</v>
      </c>
      <c r="G19" s="399" t="s">
        <v>312</v>
      </c>
      <c r="H19" s="399" t="s">
        <v>312</v>
      </c>
      <c r="I19" s="392">
        <v>276</v>
      </c>
      <c r="J19" s="392">
        <v>266</v>
      </c>
      <c r="K19" s="393">
        <v>316</v>
      </c>
    </row>
    <row r="20" spans="1:20" ht="15" customHeight="1">
      <c r="A20" s="594" t="s">
        <v>47</v>
      </c>
      <c r="B20" s="379" t="s">
        <v>407</v>
      </c>
      <c r="C20" s="394" t="s">
        <v>409</v>
      </c>
      <c r="D20" s="406">
        <v>398</v>
      </c>
      <c r="E20" s="397">
        <v>3504</v>
      </c>
      <c r="F20" s="407">
        <v>74</v>
      </c>
      <c r="G20" s="407">
        <v>366</v>
      </c>
      <c r="H20" s="407">
        <v>479</v>
      </c>
      <c r="I20" s="408">
        <v>831</v>
      </c>
      <c r="J20" s="408">
        <v>845</v>
      </c>
      <c r="K20" s="409">
        <v>909</v>
      </c>
      <c r="M20" s="13"/>
      <c r="S20" s="4"/>
      <c r="T20" s="4"/>
    </row>
    <row r="21" spans="1:20" ht="15" customHeight="1">
      <c r="A21" s="595"/>
      <c r="B21" s="384" t="s">
        <v>408</v>
      </c>
      <c r="C21" s="385" t="s">
        <v>394</v>
      </c>
      <c r="D21" s="410">
        <v>118</v>
      </c>
      <c r="E21" s="397">
        <v>1009</v>
      </c>
      <c r="F21" s="411">
        <v>30</v>
      </c>
      <c r="G21" s="411">
        <v>104</v>
      </c>
      <c r="H21" s="411">
        <v>133</v>
      </c>
      <c r="I21" s="412">
        <v>247</v>
      </c>
      <c r="J21" s="412">
        <v>250</v>
      </c>
      <c r="K21" s="413">
        <v>245</v>
      </c>
      <c r="M21" s="13"/>
    </row>
    <row r="22" spans="1:20" ht="15" customHeight="1">
      <c r="A22" s="597"/>
      <c r="B22" s="389" t="s">
        <v>391</v>
      </c>
      <c r="C22" s="390" t="s">
        <v>392</v>
      </c>
      <c r="D22" s="414">
        <v>50</v>
      </c>
      <c r="E22" s="397">
        <v>605</v>
      </c>
      <c r="F22" s="399">
        <v>0</v>
      </c>
      <c r="G22" s="399">
        <v>0</v>
      </c>
      <c r="H22" s="399">
        <v>4</v>
      </c>
      <c r="I22" s="415">
        <v>177</v>
      </c>
      <c r="J22" s="415">
        <v>212</v>
      </c>
      <c r="K22" s="416">
        <v>212</v>
      </c>
      <c r="M22" s="14"/>
    </row>
    <row r="23" spans="1:20" ht="15" customHeight="1">
      <c r="A23" s="603" t="s">
        <v>346</v>
      </c>
      <c r="B23" s="417" t="s">
        <v>410</v>
      </c>
      <c r="C23" s="394" t="s">
        <v>399</v>
      </c>
      <c r="D23" s="418">
        <v>131</v>
      </c>
      <c r="E23" s="400">
        <v>1222</v>
      </c>
      <c r="F23" s="419">
        <v>26</v>
      </c>
      <c r="G23" s="400">
        <v>166</v>
      </c>
      <c r="H23" s="400">
        <v>235</v>
      </c>
      <c r="I23" s="400">
        <v>284</v>
      </c>
      <c r="J23" s="400">
        <v>252</v>
      </c>
      <c r="K23" s="403">
        <v>259</v>
      </c>
    </row>
    <row r="24" spans="1:20" ht="15" customHeight="1">
      <c r="A24" s="604"/>
      <c r="B24" s="420" t="s">
        <v>398</v>
      </c>
      <c r="C24" s="385" t="s">
        <v>394</v>
      </c>
      <c r="D24" s="421">
        <v>42</v>
      </c>
      <c r="E24" s="397">
        <v>325</v>
      </c>
      <c r="F24" s="410">
        <v>14</v>
      </c>
      <c r="G24" s="397">
        <v>46</v>
      </c>
      <c r="H24" s="397">
        <v>51</v>
      </c>
      <c r="I24" s="397">
        <v>80</v>
      </c>
      <c r="J24" s="397">
        <v>73</v>
      </c>
      <c r="K24" s="401">
        <v>61</v>
      </c>
    </row>
    <row r="25" spans="1:20" ht="15" customHeight="1">
      <c r="A25" s="605"/>
      <c r="B25" s="422" t="s">
        <v>411</v>
      </c>
      <c r="C25" s="390" t="s">
        <v>394</v>
      </c>
      <c r="D25" s="423">
        <v>63</v>
      </c>
      <c r="E25" s="399">
        <v>740</v>
      </c>
      <c r="F25" s="414" t="s">
        <v>264</v>
      </c>
      <c r="G25" s="399" t="s">
        <v>264</v>
      </c>
      <c r="H25" s="399" t="s">
        <v>264</v>
      </c>
      <c r="I25" s="399">
        <v>238</v>
      </c>
      <c r="J25" s="399">
        <v>212</v>
      </c>
      <c r="K25" s="405">
        <v>290</v>
      </c>
    </row>
    <row r="26" spans="1:20" ht="15" customHeight="1">
      <c r="A26" s="606" t="s">
        <v>44</v>
      </c>
      <c r="B26" s="379" t="s">
        <v>385</v>
      </c>
      <c r="C26" s="424" t="s">
        <v>386</v>
      </c>
      <c r="D26" s="425">
        <v>186</v>
      </c>
      <c r="E26" s="382">
        <f>SUM(F26:K26)</f>
        <v>827</v>
      </c>
      <c r="F26" s="426">
        <v>35</v>
      </c>
      <c r="G26" s="382">
        <v>115</v>
      </c>
      <c r="H26" s="426">
        <v>142</v>
      </c>
      <c r="I26" s="382">
        <v>168</v>
      </c>
      <c r="J26" s="426">
        <v>194</v>
      </c>
      <c r="K26" s="383">
        <v>173</v>
      </c>
    </row>
    <row r="27" spans="1:20" ht="15" customHeight="1">
      <c r="A27" s="607"/>
      <c r="B27" s="384" t="s">
        <v>388</v>
      </c>
      <c r="C27" s="427" t="s">
        <v>389</v>
      </c>
      <c r="D27" s="428">
        <v>100</v>
      </c>
      <c r="E27" s="387">
        <f>SUM(F27:K27)</f>
        <v>464</v>
      </c>
      <c r="F27" s="428">
        <v>15</v>
      </c>
      <c r="G27" s="429">
        <v>40</v>
      </c>
      <c r="H27" s="428">
        <v>53</v>
      </c>
      <c r="I27" s="429">
        <v>111</v>
      </c>
      <c r="J27" s="428">
        <v>122</v>
      </c>
      <c r="K27" s="430">
        <v>123</v>
      </c>
    </row>
    <row r="28" spans="1:20" ht="15" customHeight="1">
      <c r="A28" s="608"/>
      <c r="B28" s="389" t="s">
        <v>388</v>
      </c>
      <c r="C28" s="431" t="s">
        <v>390</v>
      </c>
      <c r="D28" s="423">
        <v>27</v>
      </c>
      <c r="E28" s="392">
        <f>SUM(I28:K28)</f>
        <v>176</v>
      </c>
      <c r="F28" s="399" t="s">
        <v>378</v>
      </c>
      <c r="G28" s="399" t="s">
        <v>378</v>
      </c>
      <c r="H28" s="423" t="s">
        <v>378</v>
      </c>
      <c r="I28" s="432">
        <v>55</v>
      </c>
      <c r="J28" s="433">
        <v>63</v>
      </c>
      <c r="K28" s="434">
        <v>58</v>
      </c>
    </row>
    <row r="29" spans="1:20" ht="15" customHeight="1">
      <c r="A29" s="594" t="s">
        <v>134</v>
      </c>
      <c r="B29" s="379" t="s">
        <v>412</v>
      </c>
      <c r="C29" s="394" t="s">
        <v>405</v>
      </c>
      <c r="D29" s="435">
        <v>366</v>
      </c>
      <c r="E29" s="383">
        <v>1316</v>
      </c>
      <c r="F29" s="400">
        <v>29</v>
      </c>
      <c r="G29" s="400">
        <v>188</v>
      </c>
      <c r="H29" s="403">
        <v>240</v>
      </c>
      <c r="I29" s="435">
        <v>301</v>
      </c>
      <c r="J29" s="435">
        <v>294</v>
      </c>
      <c r="K29" s="436">
        <v>264</v>
      </c>
    </row>
    <row r="30" spans="1:20" ht="15" customHeight="1">
      <c r="A30" s="595"/>
      <c r="B30" s="384" t="s">
        <v>414</v>
      </c>
      <c r="C30" s="385" t="s">
        <v>394</v>
      </c>
      <c r="D30" s="437">
        <v>51</v>
      </c>
      <c r="E30" s="388">
        <v>236</v>
      </c>
      <c r="F30" s="397">
        <v>6</v>
      </c>
      <c r="G30" s="397">
        <v>15</v>
      </c>
      <c r="H30" s="401">
        <v>3</v>
      </c>
      <c r="I30" s="437">
        <v>76</v>
      </c>
      <c r="J30" s="437">
        <v>62</v>
      </c>
      <c r="K30" s="438">
        <v>72</v>
      </c>
    </row>
    <row r="31" spans="1:20" ht="15" customHeight="1">
      <c r="A31" s="602"/>
      <c r="B31" s="389" t="s">
        <v>413</v>
      </c>
      <c r="C31" s="390" t="s">
        <v>394</v>
      </c>
      <c r="D31" s="399">
        <v>70</v>
      </c>
      <c r="E31" s="405">
        <v>966</v>
      </c>
      <c r="F31" s="399">
        <v>0</v>
      </c>
      <c r="G31" s="399">
        <v>0</v>
      </c>
      <c r="H31" s="405">
        <v>3</v>
      </c>
      <c r="I31" s="399">
        <v>299</v>
      </c>
      <c r="J31" s="399">
        <v>323</v>
      </c>
      <c r="K31" s="405">
        <v>341</v>
      </c>
    </row>
    <row r="32" spans="1:20" ht="15" customHeight="1">
      <c r="A32" s="594" t="s">
        <v>43</v>
      </c>
      <c r="B32" s="379" t="s">
        <v>385</v>
      </c>
      <c r="C32" s="394" t="s">
        <v>406</v>
      </c>
      <c r="D32" s="395">
        <v>306</v>
      </c>
      <c r="E32" s="382">
        <v>898</v>
      </c>
      <c r="F32" s="382">
        <v>7</v>
      </c>
      <c r="G32" s="382">
        <v>87</v>
      </c>
      <c r="H32" s="382">
        <v>113</v>
      </c>
      <c r="I32" s="382">
        <v>221</v>
      </c>
      <c r="J32" s="382">
        <v>224</v>
      </c>
      <c r="K32" s="383">
        <v>246</v>
      </c>
    </row>
    <row r="33" spans="1:11" ht="15" customHeight="1">
      <c r="A33" s="595"/>
      <c r="B33" s="384" t="s">
        <v>415</v>
      </c>
      <c r="C33" s="385" t="s">
        <v>394</v>
      </c>
      <c r="D33" s="396">
        <v>18</v>
      </c>
      <c r="E33" s="387">
        <v>146</v>
      </c>
      <c r="F33" s="397">
        <v>3</v>
      </c>
      <c r="G33" s="397">
        <v>10</v>
      </c>
      <c r="H33" s="397">
        <v>17</v>
      </c>
      <c r="I33" s="397">
        <v>36</v>
      </c>
      <c r="J33" s="397">
        <v>40</v>
      </c>
      <c r="K33" s="401">
        <v>40</v>
      </c>
    </row>
    <row r="34" spans="1:11" ht="15" customHeight="1" thickBot="1">
      <c r="A34" s="596"/>
      <c r="B34" s="439" t="s">
        <v>388</v>
      </c>
      <c r="C34" s="440" t="s">
        <v>394</v>
      </c>
      <c r="D34" s="441">
        <v>30</v>
      </c>
      <c r="E34" s="442">
        <v>381</v>
      </c>
      <c r="F34" s="443" t="s">
        <v>264</v>
      </c>
      <c r="G34" s="443" t="s">
        <v>264</v>
      </c>
      <c r="H34" s="443" t="s">
        <v>264</v>
      </c>
      <c r="I34" s="444">
        <v>113</v>
      </c>
      <c r="J34" s="444">
        <v>132</v>
      </c>
      <c r="K34" s="445">
        <v>136</v>
      </c>
    </row>
    <row r="35" spans="1:11">
      <c r="A35" s="5" t="s">
        <v>379</v>
      </c>
    </row>
    <row r="36" spans="1:11">
      <c r="A36" s="355" t="s">
        <v>418</v>
      </c>
    </row>
    <row r="37" spans="1:11">
      <c r="A37" s="5" t="s">
        <v>268</v>
      </c>
    </row>
    <row r="38" spans="1:11">
      <c r="A38" s="5" t="s">
        <v>135</v>
      </c>
    </row>
    <row r="39" spans="1:11" ht="12.75" customHeight="1">
      <c r="A39" s="171"/>
      <c r="B39" s="74"/>
      <c r="C39" s="74"/>
      <c r="D39" s="74"/>
      <c r="E39" s="74"/>
      <c r="F39" s="74"/>
      <c r="G39" s="74"/>
      <c r="H39" s="74"/>
      <c r="I39" s="74"/>
      <c r="J39" s="74"/>
      <c r="K39" s="74"/>
    </row>
  </sheetData>
  <mergeCells count="14">
    <mergeCell ref="D3:D4"/>
    <mergeCell ref="E3:K3"/>
    <mergeCell ref="A3:A4"/>
    <mergeCell ref="A29:A31"/>
    <mergeCell ref="A20:A22"/>
    <mergeCell ref="A23:A25"/>
    <mergeCell ref="A26:A28"/>
    <mergeCell ref="A14:A16"/>
    <mergeCell ref="B3:C4"/>
    <mergeCell ref="A32:A34"/>
    <mergeCell ref="A5:A7"/>
    <mergeCell ref="A8:A10"/>
    <mergeCell ref="A11:A13"/>
    <mergeCell ref="A17:A19"/>
  </mergeCells>
  <phoneticPr fontId="3"/>
  <pageMargins left="0.74803149606299213" right="0.74803149606299213" top="0.98425196850393704" bottom="0.98425196850393704" header="0.51181102362204722" footer="0.51181102362204722"/>
  <pageSetup paperSize="9" scale="88" firstPageNumber="15" orientation="portrait" useFirstPageNumber="1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"/>
  <sheetViews>
    <sheetView showGridLines="0" view="pageBreakPreview" zoomScaleNormal="100" zoomScaleSheetLayoutView="100" workbookViewId="0">
      <selection activeCell="R28" sqref="R28"/>
    </sheetView>
  </sheetViews>
  <sheetFormatPr defaultColWidth="9.1796875" defaultRowHeight="13"/>
  <cols>
    <col min="1" max="1" width="10.7265625" style="5" customWidth="1"/>
    <col min="2" max="10" width="8.7265625" style="5" customWidth="1"/>
    <col min="11" max="16384" width="9.1796875" style="5"/>
  </cols>
  <sheetData>
    <row r="1" spans="1:14" ht="14.5" thickBot="1">
      <c r="A1" s="54" t="s">
        <v>109</v>
      </c>
      <c r="B1" s="42"/>
      <c r="C1" s="42"/>
      <c r="D1" s="42"/>
      <c r="E1" s="42"/>
      <c r="F1" s="42"/>
      <c r="G1" s="42"/>
      <c r="H1" s="42"/>
      <c r="I1" s="42"/>
      <c r="J1" s="123" t="s">
        <v>375</v>
      </c>
    </row>
    <row r="2" spans="1:14" s="6" customFormat="1" ht="15" customHeight="1">
      <c r="A2" s="538"/>
      <c r="B2" s="537" t="s">
        <v>117</v>
      </c>
      <c r="C2" s="537"/>
      <c r="D2" s="537"/>
      <c r="E2" s="537" t="s">
        <v>118</v>
      </c>
      <c r="F2" s="537"/>
      <c r="G2" s="537"/>
      <c r="H2" s="537" t="s">
        <v>104</v>
      </c>
      <c r="I2" s="528"/>
      <c r="J2" s="528"/>
    </row>
    <row r="3" spans="1:14" s="6" customFormat="1" ht="15" customHeight="1">
      <c r="A3" s="539"/>
      <c r="B3" s="43" t="s">
        <v>105</v>
      </c>
      <c r="C3" s="43" t="s">
        <v>110</v>
      </c>
      <c r="D3" s="43" t="s">
        <v>106</v>
      </c>
      <c r="E3" s="43" t="s">
        <v>105</v>
      </c>
      <c r="F3" s="43" t="s">
        <v>110</v>
      </c>
      <c r="G3" s="43" t="s">
        <v>107</v>
      </c>
      <c r="H3" s="43" t="s">
        <v>105</v>
      </c>
      <c r="I3" s="46" t="s">
        <v>110</v>
      </c>
      <c r="J3" s="46" t="s">
        <v>107</v>
      </c>
    </row>
    <row r="4" spans="1:14" ht="15" customHeight="1">
      <c r="A4" s="269" t="s">
        <v>41</v>
      </c>
      <c r="B4" s="446">
        <v>48</v>
      </c>
      <c r="C4" s="447">
        <v>1381</v>
      </c>
      <c r="D4" s="446">
        <v>20988</v>
      </c>
      <c r="E4" s="446">
        <v>22</v>
      </c>
      <c r="F4" s="446">
        <v>785</v>
      </c>
      <c r="G4" s="446">
        <v>11496</v>
      </c>
      <c r="H4" s="446">
        <v>11</v>
      </c>
      <c r="I4" s="448">
        <v>716</v>
      </c>
      <c r="J4" s="448">
        <v>10701</v>
      </c>
      <c r="N4" s="147"/>
    </row>
    <row r="5" spans="1:14" s="294" customFormat="1" ht="15" customHeight="1">
      <c r="A5" s="273" t="s">
        <v>45</v>
      </c>
      <c r="B5" s="437">
        <v>7</v>
      </c>
      <c r="C5" s="437">
        <v>258</v>
      </c>
      <c r="D5" s="437">
        <v>3872</v>
      </c>
      <c r="E5" s="437">
        <v>5</v>
      </c>
      <c r="F5" s="437">
        <v>156</v>
      </c>
      <c r="G5" s="437">
        <v>2004</v>
      </c>
      <c r="H5" s="437">
        <v>2</v>
      </c>
      <c r="I5" s="438">
        <v>119</v>
      </c>
      <c r="J5" s="438">
        <v>1661</v>
      </c>
    </row>
    <row r="6" spans="1:14" ht="15" customHeight="1">
      <c r="A6" s="38" t="s">
        <v>46</v>
      </c>
      <c r="B6" s="437">
        <v>15</v>
      </c>
      <c r="C6" s="437">
        <v>512</v>
      </c>
      <c r="D6" s="437">
        <v>8525</v>
      </c>
      <c r="E6" s="437">
        <v>7</v>
      </c>
      <c r="F6" s="437">
        <v>291</v>
      </c>
      <c r="G6" s="437">
        <v>4342</v>
      </c>
      <c r="H6" s="437">
        <v>5</v>
      </c>
      <c r="I6" s="438">
        <v>266</v>
      </c>
      <c r="J6" s="438">
        <v>3856</v>
      </c>
    </row>
    <row r="7" spans="1:14" ht="15" customHeight="1">
      <c r="A7" s="39" t="s">
        <v>54</v>
      </c>
      <c r="B7" s="437">
        <v>75</v>
      </c>
      <c r="C7" s="437">
        <v>1607</v>
      </c>
      <c r="D7" s="437">
        <v>21232</v>
      </c>
      <c r="E7" s="437">
        <v>28</v>
      </c>
      <c r="F7" s="449">
        <v>888</v>
      </c>
      <c r="G7" s="449">
        <v>11525</v>
      </c>
      <c r="H7" s="449">
        <v>14</v>
      </c>
      <c r="I7" s="450">
        <v>701</v>
      </c>
      <c r="J7" s="450">
        <v>9781</v>
      </c>
    </row>
    <row r="8" spans="1:14" s="294" customFormat="1" ht="15" customHeight="1">
      <c r="A8" s="273" t="s">
        <v>40</v>
      </c>
      <c r="B8" s="437">
        <v>21</v>
      </c>
      <c r="C8" s="437">
        <v>692</v>
      </c>
      <c r="D8" s="437">
        <v>10481</v>
      </c>
      <c r="E8" s="437">
        <v>8</v>
      </c>
      <c r="F8" s="437">
        <v>362</v>
      </c>
      <c r="G8" s="437">
        <v>5501</v>
      </c>
      <c r="H8" s="437">
        <v>5</v>
      </c>
      <c r="I8" s="438">
        <v>329</v>
      </c>
      <c r="J8" s="438">
        <v>5253</v>
      </c>
    </row>
    <row r="9" spans="1:14" ht="15" customHeight="1">
      <c r="A9" s="613" t="s">
        <v>47</v>
      </c>
      <c r="B9" s="437">
        <v>25</v>
      </c>
      <c r="C9" s="437">
        <v>657</v>
      </c>
      <c r="D9" s="437">
        <v>9300</v>
      </c>
      <c r="E9" s="437">
        <v>9</v>
      </c>
      <c r="F9" s="437">
        <v>371</v>
      </c>
      <c r="G9" s="437">
        <v>5115</v>
      </c>
      <c r="H9" s="437">
        <v>5</v>
      </c>
      <c r="I9" s="438">
        <v>273</v>
      </c>
      <c r="J9" s="438">
        <v>3734</v>
      </c>
    </row>
    <row r="10" spans="1:14" ht="15" customHeight="1">
      <c r="A10" s="613"/>
      <c r="B10" s="437">
        <v>1</v>
      </c>
      <c r="C10" s="451">
        <v>-16</v>
      </c>
      <c r="D10" s="437">
        <v>13</v>
      </c>
      <c r="E10" s="437">
        <v>1</v>
      </c>
      <c r="F10" s="451">
        <v>-16</v>
      </c>
      <c r="G10" s="437">
        <v>8</v>
      </c>
      <c r="H10" s="449" t="s">
        <v>264</v>
      </c>
      <c r="I10" s="450" t="s">
        <v>264</v>
      </c>
      <c r="J10" s="450" t="s">
        <v>264</v>
      </c>
    </row>
    <row r="11" spans="1:14" ht="15" customHeight="1">
      <c r="A11" s="255" t="s">
        <v>345</v>
      </c>
      <c r="B11" s="452">
        <v>7</v>
      </c>
      <c r="C11" s="452">
        <v>242</v>
      </c>
      <c r="D11" s="452">
        <v>3683</v>
      </c>
      <c r="E11" s="452">
        <v>3</v>
      </c>
      <c r="F11" s="452">
        <v>151</v>
      </c>
      <c r="G11" s="452">
        <v>1980</v>
      </c>
      <c r="H11" s="452">
        <v>2</v>
      </c>
      <c r="I11" s="453">
        <v>118</v>
      </c>
      <c r="J11" s="453">
        <v>1762</v>
      </c>
    </row>
    <row r="12" spans="1:14" ht="15" customHeight="1">
      <c r="A12" s="273" t="s">
        <v>44</v>
      </c>
      <c r="B12" s="437">
        <v>5</v>
      </c>
      <c r="C12" s="437">
        <v>184</v>
      </c>
      <c r="D12" s="437">
        <v>2866</v>
      </c>
      <c r="E12" s="437">
        <v>2</v>
      </c>
      <c r="F12" s="437">
        <v>100</v>
      </c>
      <c r="G12" s="437">
        <v>1523</v>
      </c>
      <c r="H12" s="437">
        <v>1</v>
      </c>
      <c r="I12" s="438">
        <v>45</v>
      </c>
      <c r="J12" s="438">
        <v>512</v>
      </c>
    </row>
    <row r="13" spans="1:14" ht="15" customHeight="1">
      <c r="A13" s="38" t="s">
        <v>134</v>
      </c>
      <c r="B13" s="437">
        <v>8</v>
      </c>
      <c r="C13" s="437">
        <v>238</v>
      </c>
      <c r="D13" s="437">
        <v>3639</v>
      </c>
      <c r="E13" s="437">
        <v>4</v>
      </c>
      <c r="F13" s="437">
        <v>134</v>
      </c>
      <c r="G13" s="437">
        <v>1759</v>
      </c>
      <c r="H13" s="437">
        <v>1</v>
      </c>
      <c r="I13" s="438">
        <v>60</v>
      </c>
      <c r="J13" s="438">
        <v>818</v>
      </c>
    </row>
    <row r="14" spans="1:14" ht="15" customHeight="1" thickBot="1">
      <c r="A14" s="270" t="s">
        <v>43</v>
      </c>
      <c r="B14" s="454">
        <v>6</v>
      </c>
      <c r="C14" s="454">
        <v>190</v>
      </c>
      <c r="D14" s="454">
        <v>2792</v>
      </c>
      <c r="E14" s="454">
        <v>3</v>
      </c>
      <c r="F14" s="454">
        <v>105</v>
      </c>
      <c r="G14" s="454">
        <v>1506</v>
      </c>
      <c r="H14" s="454">
        <v>1</v>
      </c>
      <c r="I14" s="455">
        <v>51</v>
      </c>
      <c r="J14" s="455">
        <v>522</v>
      </c>
    </row>
    <row r="15" spans="1:14">
      <c r="A15" s="75" t="s">
        <v>133</v>
      </c>
      <c r="D15" s="28"/>
      <c r="E15" s="28"/>
      <c r="F15" s="28"/>
      <c r="G15" s="28"/>
      <c r="H15" s="29"/>
      <c r="I15" s="29"/>
      <c r="J15" s="29"/>
    </row>
    <row r="16" spans="1:14">
      <c r="A16" s="5" t="s">
        <v>293</v>
      </c>
    </row>
    <row r="17" spans="1:19">
      <c r="A17" s="5" t="s">
        <v>294</v>
      </c>
    </row>
    <row r="18" spans="1:19">
      <c r="A18" s="5" t="s">
        <v>416</v>
      </c>
    </row>
    <row r="21" spans="1:19">
      <c r="E21" s="15"/>
      <c r="F21" s="15"/>
      <c r="R21" s="4"/>
      <c r="S21" s="4"/>
    </row>
  </sheetData>
  <mergeCells count="5">
    <mergeCell ref="A2:A3"/>
    <mergeCell ref="B2:D2"/>
    <mergeCell ref="E2:G2"/>
    <mergeCell ref="H2:J2"/>
    <mergeCell ref="A9:A10"/>
  </mergeCells>
  <phoneticPr fontId="3"/>
  <pageMargins left="0.74803149606299213" right="0.74803149606299213" top="0.98425196850393704" bottom="0.98425196850393704" header="0.51181102362204722" footer="0.51181102362204722"/>
  <pageSetup paperSize="9" scale="88" firstPageNumber="16" orientation="portrait" useFirstPageNumber="1" horizontalDpi="300" verticalDpi="300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3"/>
  <sheetViews>
    <sheetView showGridLines="0" view="pageBreakPreview" topLeftCell="A24" zoomScaleNormal="100" zoomScaleSheetLayoutView="100" workbookViewId="0">
      <pane xSplit="1" topLeftCell="B1" activePane="topRight" state="frozen"/>
      <selection pane="topRight" activeCell="I49" sqref="I49"/>
    </sheetView>
  </sheetViews>
  <sheetFormatPr defaultColWidth="9.1796875" defaultRowHeight="20.149999999999999" customHeight="1"/>
  <cols>
    <col min="1" max="1" width="26.1796875" style="4" customWidth="1"/>
    <col min="2" max="11" width="14.26953125" style="4" customWidth="1"/>
    <col min="12" max="16384" width="9.1796875" style="4"/>
  </cols>
  <sheetData>
    <row r="1" spans="1:14" s="16" customFormat="1" ht="21.75" customHeight="1">
      <c r="A1" s="63" t="s">
        <v>376</v>
      </c>
    </row>
    <row r="2" spans="1:14" s="58" customFormat="1" ht="21" customHeight="1" thickBot="1">
      <c r="A2" s="64" t="s">
        <v>108</v>
      </c>
      <c r="K2" s="52" t="s">
        <v>42</v>
      </c>
    </row>
    <row r="3" spans="1:14" s="16" customFormat="1" ht="18.75" customHeight="1">
      <c r="A3" s="59"/>
      <c r="B3" s="49" t="s">
        <v>41</v>
      </c>
      <c r="C3" s="49" t="s">
        <v>59</v>
      </c>
      <c r="D3" s="49" t="s">
        <v>142</v>
      </c>
      <c r="E3" s="49" t="s">
        <v>54</v>
      </c>
      <c r="F3" s="50" t="s">
        <v>40</v>
      </c>
      <c r="G3" s="479" t="s">
        <v>175</v>
      </c>
      <c r="H3" s="268" t="s">
        <v>352</v>
      </c>
      <c r="I3" s="274" t="s">
        <v>143</v>
      </c>
      <c r="J3" s="50" t="s">
        <v>144</v>
      </c>
      <c r="K3" s="50" t="s">
        <v>145</v>
      </c>
    </row>
    <row r="4" spans="1:14" ht="20.25" customHeight="1">
      <c r="A4" s="67" t="s">
        <v>35</v>
      </c>
      <c r="B4" s="456">
        <v>69280607</v>
      </c>
      <c r="C4" s="457">
        <v>19564014</v>
      </c>
      <c r="D4" s="457">
        <v>40062882</v>
      </c>
      <c r="E4" s="458">
        <v>146766366</v>
      </c>
      <c r="F4" s="459">
        <v>41244755</v>
      </c>
      <c r="G4" s="480">
        <v>31419191</v>
      </c>
      <c r="H4" s="460">
        <v>12849781</v>
      </c>
      <c r="I4" s="457">
        <v>9919228</v>
      </c>
      <c r="J4" s="459">
        <v>18848738</v>
      </c>
      <c r="K4" s="459">
        <v>9188644</v>
      </c>
      <c r="N4" s="17"/>
    </row>
    <row r="5" spans="1:14" ht="20.25" customHeight="1">
      <c r="A5" s="33" t="s">
        <v>8</v>
      </c>
      <c r="B5" s="456">
        <v>978600</v>
      </c>
      <c r="C5" s="456">
        <v>251423</v>
      </c>
      <c r="D5" s="456">
        <v>411782</v>
      </c>
      <c r="E5" s="461">
        <v>1417915</v>
      </c>
      <c r="F5" s="462">
        <v>557994</v>
      </c>
      <c r="G5" s="481">
        <v>625769</v>
      </c>
      <c r="H5" s="463">
        <v>157679</v>
      </c>
      <c r="I5" s="456">
        <v>111268</v>
      </c>
      <c r="J5" s="462">
        <v>153121</v>
      </c>
      <c r="K5" s="462">
        <v>149591</v>
      </c>
    </row>
    <row r="6" spans="1:14" ht="20.25" customHeight="1">
      <c r="A6" s="33" t="s">
        <v>9</v>
      </c>
      <c r="B6" s="456">
        <v>23000</v>
      </c>
      <c r="C6" s="456">
        <v>7126</v>
      </c>
      <c r="D6" s="456">
        <v>18192</v>
      </c>
      <c r="E6" s="461">
        <v>46912</v>
      </c>
      <c r="F6" s="462">
        <v>20986</v>
      </c>
      <c r="G6" s="481">
        <v>16201</v>
      </c>
      <c r="H6" s="463">
        <v>7900</v>
      </c>
      <c r="I6" s="456">
        <v>4668</v>
      </c>
      <c r="J6" s="462">
        <v>7404</v>
      </c>
      <c r="K6" s="462">
        <v>4019</v>
      </c>
    </row>
    <row r="7" spans="1:14" ht="20.25" customHeight="1">
      <c r="A7" s="33" t="s">
        <v>58</v>
      </c>
      <c r="B7" s="456">
        <v>528000</v>
      </c>
      <c r="C7" s="456">
        <v>145966</v>
      </c>
      <c r="D7" s="456">
        <v>372826</v>
      </c>
      <c r="E7" s="461">
        <v>960638</v>
      </c>
      <c r="F7" s="462">
        <v>429789</v>
      </c>
      <c r="G7" s="481">
        <v>331394</v>
      </c>
      <c r="H7" s="463">
        <v>161860</v>
      </c>
      <c r="I7" s="456">
        <v>95671</v>
      </c>
      <c r="J7" s="462">
        <v>151724</v>
      </c>
      <c r="K7" s="462">
        <v>82364</v>
      </c>
    </row>
    <row r="8" spans="1:14" ht="20.25" customHeight="1">
      <c r="A8" s="33" t="s">
        <v>112</v>
      </c>
      <c r="B8" s="456">
        <v>360000</v>
      </c>
      <c r="C8" s="456">
        <v>193611</v>
      </c>
      <c r="D8" s="456">
        <v>495074</v>
      </c>
      <c r="E8" s="461">
        <v>1273905</v>
      </c>
      <c r="F8" s="462">
        <v>570019</v>
      </c>
      <c r="G8" s="481">
        <v>438630</v>
      </c>
      <c r="H8" s="463">
        <v>214813</v>
      </c>
      <c r="I8" s="456">
        <v>127021</v>
      </c>
      <c r="J8" s="462">
        <v>201412</v>
      </c>
      <c r="K8" s="462">
        <v>109350</v>
      </c>
    </row>
    <row r="9" spans="1:14" ht="20.25" customHeight="1">
      <c r="A9" s="33" t="s">
        <v>113</v>
      </c>
      <c r="B9" s="456">
        <v>8932000</v>
      </c>
      <c r="C9" s="456">
        <v>1923224</v>
      </c>
      <c r="D9" s="456">
        <v>4540925</v>
      </c>
      <c r="E9" s="461">
        <v>11616181</v>
      </c>
      <c r="F9" s="462">
        <v>5150732</v>
      </c>
      <c r="G9" s="481">
        <v>4491437</v>
      </c>
      <c r="H9" s="464">
        <v>1783682</v>
      </c>
      <c r="I9" s="456">
        <v>1206470</v>
      </c>
      <c r="J9" s="462">
        <v>1680261</v>
      </c>
      <c r="K9" s="462">
        <v>1115623</v>
      </c>
    </row>
    <row r="10" spans="1:14" ht="20.25" customHeight="1">
      <c r="A10" s="33" t="s">
        <v>313</v>
      </c>
      <c r="B10" s="456">
        <v>86000</v>
      </c>
      <c r="C10" s="465">
        <v>0</v>
      </c>
      <c r="D10" s="465">
        <v>0</v>
      </c>
      <c r="E10" s="465">
        <v>356112</v>
      </c>
      <c r="F10" s="466" t="s">
        <v>312</v>
      </c>
      <c r="G10" s="481">
        <v>27878</v>
      </c>
      <c r="H10" s="464">
        <v>0</v>
      </c>
      <c r="I10" s="467" t="s">
        <v>378</v>
      </c>
      <c r="J10" s="462">
        <v>16684</v>
      </c>
      <c r="K10" s="462">
        <v>16240</v>
      </c>
    </row>
    <row r="11" spans="1:14" ht="20.25" customHeight="1">
      <c r="A11" s="33" t="s">
        <v>10</v>
      </c>
      <c r="B11" s="456">
        <v>1</v>
      </c>
      <c r="C11" s="456">
        <v>2927</v>
      </c>
      <c r="D11" s="456">
        <v>5967</v>
      </c>
      <c r="E11" s="461">
        <v>18208</v>
      </c>
      <c r="F11" s="462">
        <v>8123</v>
      </c>
      <c r="G11" s="482">
        <v>9160</v>
      </c>
      <c r="H11" s="469">
        <v>0</v>
      </c>
      <c r="I11" s="465" t="s">
        <v>378</v>
      </c>
      <c r="J11" s="470" t="s">
        <v>264</v>
      </c>
      <c r="K11" s="462">
        <v>2147</v>
      </c>
    </row>
    <row r="12" spans="1:14" ht="20.25" customHeight="1">
      <c r="A12" s="33" t="s">
        <v>295</v>
      </c>
      <c r="B12" s="456">
        <v>312000</v>
      </c>
      <c r="C12" s="465">
        <v>57056</v>
      </c>
      <c r="D12" s="465">
        <v>116343</v>
      </c>
      <c r="E12" s="461">
        <v>354993</v>
      </c>
      <c r="F12" s="462">
        <v>158379</v>
      </c>
      <c r="G12" s="481">
        <v>178590</v>
      </c>
      <c r="H12" s="463">
        <v>46363</v>
      </c>
      <c r="I12" s="456">
        <v>29128</v>
      </c>
      <c r="J12" s="462">
        <v>45044</v>
      </c>
      <c r="K12" s="462">
        <v>41853</v>
      </c>
    </row>
    <row r="13" spans="1:14" ht="20.25" customHeight="1">
      <c r="A13" s="33" t="s">
        <v>314</v>
      </c>
      <c r="B13" s="456">
        <v>1286000</v>
      </c>
      <c r="C13" s="465">
        <v>351916</v>
      </c>
      <c r="D13" s="465">
        <v>1122702</v>
      </c>
      <c r="E13" s="461">
        <v>2384628</v>
      </c>
      <c r="F13" s="462">
        <v>1045111</v>
      </c>
      <c r="G13" s="481">
        <v>824731</v>
      </c>
      <c r="H13" s="463">
        <v>241920</v>
      </c>
      <c r="I13" s="456">
        <v>209735</v>
      </c>
      <c r="J13" s="462">
        <v>330338</v>
      </c>
      <c r="K13" s="462">
        <v>197076</v>
      </c>
    </row>
    <row r="14" spans="1:14" ht="20.25" customHeight="1">
      <c r="A14" s="33" t="s">
        <v>11</v>
      </c>
      <c r="B14" s="456">
        <v>2376353</v>
      </c>
      <c r="C14" s="456">
        <v>482277</v>
      </c>
      <c r="D14" s="456">
        <v>981661</v>
      </c>
      <c r="E14" s="461">
        <v>2632826</v>
      </c>
      <c r="F14" s="462">
        <v>1213803</v>
      </c>
      <c r="G14" s="481">
        <v>1127013</v>
      </c>
      <c r="H14" s="463">
        <v>468547</v>
      </c>
      <c r="I14" s="456">
        <v>347249</v>
      </c>
      <c r="J14" s="462">
        <v>399549</v>
      </c>
      <c r="K14" s="462">
        <v>292892</v>
      </c>
    </row>
    <row r="15" spans="1:14" ht="20.25" customHeight="1">
      <c r="A15" s="33" t="s">
        <v>33</v>
      </c>
      <c r="B15" s="456">
        <v>50000</v>
      </c>
      <c r="C15" s="456">
        <v>54146</v>
      </c>
      <c r="D15" s="456">
        <v>53163</v>
      </c>
      <c r="E15" s="461">
        <v>138078</v>
      </c>
      <c r="F15" s="462">
        <v>57645</v>
      </c>
      <c r="G15" s="481">
        <v>2719099</v>
      </c>
      <c r="H15" s="463">
        <v>635022</v>
      </c>
      <c r="I15" s="456">
        <v>78586</v>
      </c>
      <c r="J15" s="462">
        <v>15007</v>
      </c>
      <c r="K15" s="462">
        <v>5219</v>
      </c>
    </row>
    <row r="16" spans="1:14" ht="20.25" customHeight="1">
      <c r="A16" s="33" t="s">
        <v>12</v>
      </c>
      <c r="B16" s="456">
        <v>45130</v>
      </c>
      <c r="C16" s="456">
        <v>8162</v>
      </c>
      <c r="D16" s="456">
        <v>17612</v>
      </c>
      <c r="E16" s="461">
        <v>41636</v>
      </c>
      <c r="F16" s="462">
        <v>23172</v>
      </c>
      <c r="G16" s="481">
        <v>18434</v>
      </c>
      <c r="H16" s="463">
        <v>7697</v>
      </c>
      <c r="I16" s="456">
        <v>5021</v>
      </c>
      <c r="J16" s="462">
        <v>5776</v>
      </c>
      <c r="K16" s="462">
        <v>3609</v>
      </c>
    </row>
    <row r="17" spans="1:11" ht="20.25" customHeight="1">
      <c r="A17" s="33" t="s">
        <v>13</v>
      </c>
      <c r="B17" s="456">
        <v>1031815</v>
      </c>
      <c r="C17" s="456">
        <v>73254</v>
      </c>
      <c r="D17" s="456">
        <v>161281</v>
      </c>
      <c r="E17" s="461">
        <v>176279</v>
      </c>
      <c r="F17" s="462">
        <v>203128</v>
      </c>
      <c r="G17" s="481">
        <v>175968</v>
      </c>
      <c r="H17" s="463">
        <v>162929</v>
      </c>
      <c r="I17" s="456">
        <v>79553</v>
      </c>
      <c r="J17" s="462">
        <v>134210</v>
      </c>
      <c r="K17" s="462">
        <v>59022</v>
      </c>
    </row>
    <row r="18" spans="1:11" ht="20.25" customHeight="1">
      <c r="A18" s="33" t="s">
        <v>14</v>
      </c>
      <c r="B18" s="456">
        <v>2358214</v>
      </c>
      <c r="C18" s="456">
        <f>308948+100305</f>
        <v>409253</v>
      </c>
      <c r="D18" s="456">
        <v>1356002</v>
      </c>
      <c r="E18" s="461">
        <v>2989829</v>
      </c>
      <c r="F18" s="462">
        <v>1029511</v>
      </c>
      <c r="G18" s="481">
        <v>973653</v>
      </c>
      <c r="H18" s="463">
        <v>258571</v>
      </c>
      <c r="I18" s="456">
        <v>139123</v>
      </c>
      <c r="J18" s="462">
        <v>213762</v>
      </c>
      <c r="K18" s="462">
        <v>228271</v>
      </c>
    </row>
    <row r="19" spans="1:11" ht="20.25" customHeight="1">
      <c r="A19" s="33" t="s">
        <v>15</v>
      </c>
      <c r="B19" s="456">
        <v>21414752</v>
      </c>
      <c r="C19" s="456">
        <v>4919755</v>
      </c>
      <c r="D19" s="456">
        <v>9361034</v>
      </c>
      <c r="E19" s="461">
        <v>32615639</v>
      </c>
      <c r="F19" s="462">
        <v>11806593</v>
      </c>
      <c r="G19" s="481">
        <v>11605917</v>
      </c>
      <c r="H19" s="463">
        <v>4693741</v>
      </c>
      <c r="I19" s="456">
        <v>3962054</v>
      </c>
      <c r="J19" s="462">
        <v>3468721</v>
      </c>
      <c r="K19" s="462">
        <v>2567727</v>
      </c>
    </row>
    <row r="20" spans="1:11" ht="20.25" customHeight="1">
      <c r="A20" s="33" t="s">
        <v>34</v>
      </c>
      <c r="B20" s="456">
        <v>9871382</v>
      </c>
      <c r="C20" s="456">
        <v>1957008</v>
      </c>
      <c r="D20" s="456">
        <v>3847544</v>
      </c>
      <c r="E20" s="461">
        <v>11593902</v>
      </c>
      <c r="F20" s="462">
        <v>5090472</v>
      </c>
      <c r="G20" s="481">
        <v>4622724</v>
      </c>
      <c r="H20" s="463">
        <v>1854818</v>
      </c>
      <c r="I20" s="456">
        <v>1369140</v>
      </c>
      <c r="J20" s="462">
        <v>1463326</v>
      </c>
      <c r="K20" s="462">
        <v>1105461</v>
      </c>
    </row>
    <row r="21" spans="1:11" ht="20.25" customHeight="1">
      <c r="A21" s="33" t="s">
        <v>16</v>
      </c>
      <c r="B21" s="456">
        <v>1467508</v>
      </c>
      <c r="C21" s="456">
        <v>96996</v>
      </c>
      <c r="D21" s="456">
        <v>306814</v>
      </c>
      <c r="E21" s="461">
        <v>1958541</v>
      </c>
      <c r="F21" s="462">
        <v>1069065</v>
      </c>
      <c r="G21" s="481">
        <v>350698</v>
      </c>
      <c r="H21" s="463">
        <v>82128</v>
      </c>
      <c r="I21" s="456">
        <v>61104</v>
      </c>
      <c r="J21" s="462">
        <v>103203</v>
      </c>
      <c r="K21" s="462">
        <v>52687</v>
      </c>
    </row>
    <row r="22" spans="1:11" ht="20.25" customHeight="1">
      <c r="A22" s="33" t="s">
        <v>61</v>
      </c>
      <c r="B22" s="456">
        <v>477250</v>
      </c>
      <c r="C22" s="456">
        <v>2471782</v>
      </c>
      <c r="D22" s="456">
        <v>78676</v>
      </c>
      <c r="E22" s="461">
        <v>349409</v>
      </c>
      <c r="F22" s="462">
        <v>141194</v>
      </c>
      <c r="G22" s="481">
        <v>2098081</v>
      </c>
      <c r="H22" s="463">
        <v>97430</v>
      </c>
      <c r="I22" s="456">
        <v>74818</v>
      </c>
      <c r="J22" s="462">
        <v>211277</v>
      </c>
      <c r="K22" s="462">
        <v>2545737</v>
      </c>
    </row>
    <row r="23" spans="1:11" ht="20.25" customHeight="1">
      <c r="A23" s="33" t="s">
        <v>17</v>
      </c>
      <c r="B23" s="456">
        <v>7416707</v>
      </c>
      <c r="C23" s="456">
        <v>177943</v>
      </c>
      <c r="D23" s="456">
        <v>1611195</v>
      </c>
      <c r="E23" s="461">
        <v>4879188</v>
      </c>
      <c r="F23" s="462">
        <v>1860615</v>
      </c>
      <c r="G23" s="481">
        <v>1903976</v>
      </c>
      <c r="H23" s="464">
        <v>312117</v>
      </c>
      <c r="I23" s="456">
        <v>528737</v>
      </c>
      <c r="J23" s="462">
        <v>4027939</v>
      </c>
      <c r="K23" s="462">
        <v>619490</v>
      </c>
    </row>
    <row r="24" spans="1:11" ht="20.25" customHeight="1">
      <c r="A24" s="33" t="s">
        <v>18</v>
      </c>
      <c r="B24" s="456">
        <v>1</v>
      </c>
      <c r="C24" s="456">
        <v>1833656</v>
      </c>
      <c r="D24" s="456">
        <v>6513201</v>
      </c>
      <c r="E24" s="461">
        <v>17098970</v>
      </c>
      <c r="F24" s="462">
        <v>5665763</v>
      </c>
      <c r="G24" s="481">
        <v>3636304</v>
      </c>
      <c r="H24" s="463">
        <v>2015484</v>
      </c>
      <c r="I24" s="456">
        <v>394939</v>
      </c>
      <c r="J24" s="462">
        <v>2367288</v>
      </c>
      <c r="K24" s="462">
        <v>1093292</v>
      </c>
    </row>
    <row r="25" spans="1:11" ht="20.25" customHeight="1">
      <c r="A25" s="33" t="s">
        <v>19</v>
      </c>
      <c r="B25" s="456">
        <v>5700680</v>
      </c>
      <c r="C25" s="456">
        <v>1036276</v>
      </c>
      <c r="D25" s="456">
        <v>2795566</v>
      </c>
      <c r="E25" s="461">
        <v>4931909</v>
      </c>
      <c r="F25" s="462">
        <v>6284981</v>
      </c>
      <c r="G25" s="481">
        <v>2842038</v>
      </c>
      <c r="H25" s="463">
        <v>811230</v>
      </c>
      <c r="I25" s="456">
        <v>650187</v>
      </c>
      <c r="J25" s="462">
        <v>1172020</v>
      </c>
      <c r="K25" s="462">
        <v>805437</v>
      </c>
    </row>
    <row r="26" spans="1:11" ht="20.25" customHeight="1" thickBot="1">
      <c r="A26" s="68" t="s">
        <v>36</v>
      </c>
      <c r="B26" s="247">
        <v>6414000</v>
      </c>
      <c r="C26" s="247">
        <v>949800</v>
      </c>
      <c r="D26" s="247">
        <v>2568200</v>
      </c>
      <c r="E26" s="249">
        <v>1916100</v>
      </c>
      <c r="F26" s="248">
        <v>1470200</v>
      </c>
      <c r="G26" s="483">
        <v>8058966</v>
      </c>
      <c r="H26" s="471">
        <v>1610000</v>
      </c>
      <c r="I26" s="247">
        <v>1653000</v>
      </c>
      <c r="J26" s="248">
        <v>752300</v>
      </c>
      <c r="K26" s="248">
        <v>680000</v>
      </c>
    </row>
    <row r="27" spans="1:11" ht="21.75" customHeight="1" thickBot="1">
      <c r="A27" s="32" t="s">
        <v>37</v>
      </c>
      <c r="B27" s="247">
        <f t="shared" ref="B27:G27" si="0">SUM(B4:B26)</f>
        <v>140410000</v>
      </c>
      <c r="C27" s="247">
        <f t="shared" si="0"/>
        <v>36967571</v>
      </c>
      <c r="D27" s="247">
        <f t="shared" si="0"/>
        <v>76798642</v>
      </c>
      <c r="E27" s="249">
        <f t="shared" si="0"/>
        <v>246518164</v>
      </c>
      <c r="F27" s="248">
        <f t="shared" si="0"/>
        <v>85102030</v>
      </c>
      <c r="G27" s="483">
        <f t="shared" si="0"/>
        <v>78495852</v>
      </c>
      <c r="H27" s="257">
        <f>SUM(H4:H26)</f>
        <v>28473712</v>
      </c>
      <c r="I27" s="247">
        <f>SUM(I4:I26)</f>
        <v>21046700</v>
      </c>
      <c r="J27" s="248">
        <f>SUM(J4:J26)</f>
        <v>35769104</v>
      </c>
      <c r="K27" s="248">
        <f>SUM(K4:K26)</f>
        <v>20965751</v>
      </c>
    </row>
    <row r="28" spans="1:11" ht="11.25" customHeight="1">
      <c r="A28" s="169"/>
      <c r="B28" s="170"/>
      <c r="C28" s="40"/>
      <c r="D28" s="40"/>
      <c r="E28" s="40"/>
      <c r="F28" s="40"/>
      <c r="G28" s="94"/>
      <c r="H28" s="94"/>
      <c r="I28" s="94"/>
      <c r="J28" s="94"/>
      <c r="K28" s="40"/>
    </row>
    <row r="29" spans="1:11" s="58" customFormat="1" ht="21" customHeight="1" thickBot="1">
      <c r="A29" s="64" t="s">
        <v>286</v>
      </c>
      <c r="B29" s="94"/>
      <c r="C29" s="40"/>
      <c r="D29" s="40"/>
      <c r="E29" s="40"/>
      <c r="F29" s="40"/>
      <c r="G29" s="94"/>
      <c r="H29" s="94"/>
      <c r="I29" s="94"/>
      <c r="J29" s="66"/>
      <c r="K29" s="41" t="s">
        <v>42</v>
      </c>
    </row>
    <row r="30" spans="1:11" ht="20.25" customHeight="1">
      <c r="A30" s="34" t="s">
        <v>20</v>
      </c>
      <c r="B30" s="472">
        <v>696179</v>
      </c>
      <c r="C30" s="472">
        <v>261364</v>
      </c>
      <c r="D30" s="472">
        <v>389107</v>
      </c>
      <c r="E30" s="473">
        <v>875850</v>
      </c>
      <c r="F30" s="474">
        <v>465374</v>
      </c>
      <c r="G30" s="484">
        <v>389768</v>
      </c>
      <c r="H30" s="475">
        <v>247655</v>
      </c>
      <c r="I30" s="472">
        <v>154741</v>
      </c>
      <c r="J30" s="474">
        <v>242600</v>
      </c>
      <c r="K30" s="474">
        <v>138805</v>
      </c>
    </row>
    <row r="31" spans="1:11" ht="20.25" customHeight="1">
      <c r="A31" s="33" t="s">
        <v>21</v>
      </c>
      <c r="B31" s="456">
        <v>11384876</v>
      </c>
      <c r="C31" s="456">
        <v>5088434</v>
      </c>
      <c r="D31" s="456">
        <v>7390583</v>
      </c>
      <c r="E31" s="461">
        <v>39014514</v>
      </c>
      <c r="F31" s="462">
        <v>10486402</v>
      </c>
      <c r="G31" s="481">
        <v>9363254</v>
      </c>
      <c r="H31" s="463">
        <v>2709361</v>
      </c>
      <c r="I31" s="456">
        <v>2619847</v>
      </c>
      <c r="J31" s="462">
        <v>6904042</v>
      </c>
      <c r="K31" s="462">
        <v>3246009</v>
      </c>
    </row>
    <row r="32" spans="1:11" ht="20.25" customHeight="1">
      <c r="A32" s="33" t="s">
        <v>22</v>
      </c>
      <c r="B32" s="456">
        <v>57251017</v>
      </c>
      <c r="C32" s="456">
        <v>12356709</v>
      </c>
      <c r="D32" s="456">
        <v>29281922</v>
      </c>
      <c r="E32" s="461">
        <v>73528039</v>
      </c>
      <c r="F32" s="462">
        <v>31983973</v>
      </c>
      <c r="G32" s="481">
        <v>29461423</v>
      </c>
      <c r="H32" s="463">
        <v>11550165</v>
      </c>
      <c r="I32" s="456">
        <v>8346141</v>
      </c>
      <c r="J32" s="462">
        <v>9674405</v>
      </c>
      <c r="K32" s="462">
        <v>7568523</v>
      </c>
    </row>
    <row r="33" spans="1:11" ht="20.25" customHeight="1">
      <c r="A33" s="33" t="s">
        <v>23</v>
      </c>
      <c r="B33" s="456">
        <v>16591502</v>
      </c>
      <c r="C33" s="456">
        <v>4782768</v>
      </c>
      <c r="D33" s="456">
        <v>5257170</v>
      </c>
      <c r="E33" s="461">
        <v>22295269</v>
      </c>
      <c r="F33" s="462">
        <v>6966883</v>
      </c>
      <c r="G33" s="481">
        <v>9340463</v>
      </c>
      <c r="H33" s="463">
        <v>2377697</v>
      </c>
      <c r="I33" s="456">
        <v>2197952</v>
      </c>
      <c r="J33" s="462">
        <v>4462771</v>
      </c>
      <c r="K33" s="462">
        <v>1488961</v>
      </c>
    </row>
    <row r="34" spans="1:11" ht="20.25" customHeight="1">
      <c r="A34" s="33" t="s">
        <v>24</v>
      </c>
      <c r="B34" s="456">
        <v>107816</v>
      </c>
      <c r="C34" s="456">
        <v>78541</v>
      </c>
      <c r="D34" s="456">
        <v>109694</v>
      </c>
      <c r="E34" s="461">
        <v>499224</v>
      </c>
      <c r="F34" s="462">
        <v>87121</v>
      </c>
      <c r="G34" s="481">
        <v>55206</v>
      </c>
      <c r="H34" s="463">
        <v>5221</v>
      </c>
      <c r="I34" s="456">
        <v>572</v>
      </c>
      <c r="J34" s="476">
        <v>10804</v>
      </c>
      <c r="K34" s="462">
        <v>29608</v>
      </c>
    </row>
    <row r="35" spans="1:11" ht="20.25" customHeight="1">
      <c r="A35" s="33" t="s">
        <v>25</v>
      </c>
      <c r="B35" s="456">
        <v>1710554</v>
      </c>
      <c r="C35" s="456">
        <v>524996</v>
      </c>
      <c r="D35" s="456">
        <v>949548</v>
      </c>
      <c r="E35" s="461">
        <v>3107558</v>
      </c>
      <c r="F35" s="462">
        <v>1506594</v>
      </c>
      <c r="G35" s="481">
        <v>1577032</v>
      </c>
      <c r="H35" s="463">
        <v>126436</v>
      </c>
      <c r="I35" s="456">
        <v>46275</v>
      </c>
      <c r="J35" s="462">
        <v>366655</v>
      </c>
      <c r="K35" s="462">
        <v>806504</v>
      </c>
    </row>
    <row r="36" spans="1:11" ht="20.25" customHeight="1">
      <c r="A36" s="33" t="s">
        <v>26</v>
      </c>
      <c r="B36" s="456">
        <v>2952033</v>
      </c>
      <c r="C36" s="456">
        <v>490863</v>
      </c>
      <c r="D36" s="456">
        <v>1814180</v>
      </c>
      <c r="E36" s="461">
        <v>4126005</v>
      </c>
      <c r="F36" s="462">
        <v>922306</v>
      </c>
      <c r="G36" s="481">
        <v>1359600</v>
      </c>
      <c r="H36" s="463">
        <v>326742</v>
      </c>
      <c r="I36" s="456">
        <v>242060</v>
      </c>
      <c r="J36" s="462">
        <v>305254</v>
      </c>
      <c r="K36" s="462">
        <v>437993</v>
      </c>
    </row>
    <row r="37" spans="1:11" ht="20.25" customHeight="1">
      <c r="A37" s="33" t="s">
        <v>27</v>
      </c>
      <c r="B37" s="456">
        <v>21014746</v>
      </c>
      <c r="C37" s="456">
        <v>4282721</v>
      </c>
      <c r="D37" s="456">
        <v>11414755</v>
      </c>
      <c r="E37" s="461">
        <v>37675019</v>
      </c>
      <c r="F37" s="462">
        <v>11474799</v>
      </c>
      <c r="G37" s="481">
        <v>4983101</v>
      </c>
      <c r="H37" s="463">
        <v>3467696</v>
      </c>
      <c r="I37" s="456">
        <v>1845775</v>
      </c>
      <c r="J37" s="462">
        <v>3386001</v>
      </c>
      <c r="K37" s="462">
        <v>1689389</v>
      </c>
    </row>
    <row r="38" spans="1:11" ht="20.25" customHeight="1">
      <c r="A38" s="33" t="s">
        <v>28</v>
      </c>
      <c r="B38" s="456">
        <v>4423010</v>
      </c>
      <c r="C38" s="456">
        <v>1208795</v>
      </c>
      <c r="D38" s="456">
        <v>1872019</v>
      </c>
      <c r="E38" s="461">
        <v>7827279</v>
      </c>
      <c r="F38" s="462">
        <v>2291437</v>
      </c>
      <c r="G38" s="481">
        <v>3870715</v>
      </c>
      <c r="H38" s="463">
        <v>862538</v>
      </c>
      <c r="I38" s="456">
        <v>559520</v>
      </c>
      <c r="J38" s="462">
        <v>1077262</v>
      </c>
      <c r="K38" s="462">
        <v>740209</v>
      </c>
    </row>
    <row r="39" spans="1:11" ht="20.25" customHeight="1">
      <c r="A39" s="33" t="s">
        <v>29</v>
      </c>
      <c r="B39" s="456">
        <v>17255483</v>
      </c>
      <c r="C39" s="456">
        <v>4399756</v>
      </c>
      <c r="D39" s="456">
        <v>10352538</v>
      </c>
      <c r="E39" s="461">
        <v>32907875</v>
      </c>
      <c r="F39" s="462">
        <v>10649970</v>
      </c>
      <c r="G39" s="481">
        <v>11617128</v>
      </c>
      <c r="H39" s="463">
        <v>3328195</v>
      </c>
      <c r="I39" s="456">
        <v>3229829</v>
      </c>
      <c r="J39" s="462">
        <v>5035301</v>
      </c>
      <c r="K39" s="462">
        <v>3217808</v>
      </c>
    </row>
    <row r="40" spans="1:11" ht="20.25" customHeight="1">
      <c r="A40" s="33" t="s">
        <v>30</v>
      </c>
      <c r="B40" s="468">
        <v>75000</v>
      </c>
      <c r="C40" s="465">
        <v>0</v>
      </c>
      <c r="D40" s="465">
        <v>0</v>
      </c>
      <c r="E40" s="465">
        <v>581009</v>
      </c>
      <c r="F40" s="470">
        <v>0</v>
      </c>
      <c r="G40" s="469">
        <v>26407</v>
      </c>
      <c r="H40" s="469">
        <v>0</v>
      </c>
      <c r="I40" s="465" t="s">
        <v>378</v>
      </c>
      <c r="J40" s="470">
        <v>196</v>
      </c>
      <c r="K40" s="462">
        <v>3290</v>
      </c>
    </row>
    <row r="41" spans="1:11" ht="20.25" customHeight="1">
      <c r="A41" s="33" t="s">
        <v>31</v>
      </c>
      <c r="B41" s="456">
        <v>6847782</v>
      </c>
      <c r="C41" s="456">
        <v>1107843</v>
      </c>
      <c r="D41" s="456">
        <v>1390028</v>
      </c>
      <c r="E41" s="461">
        <v>7007271</v>
      </c>
      <c r="F41" s="462">
        <v>2907487</v>
      </c>
      <c r="G41" s="481">
        <v>3400996</v>
      </c>
      <c r="H41" s="463">
        <v>1730533</v>
      </c>
      <c r="I41" s="456">
        <v>1030857</v>
      </c>
      <c r="J41" s="477">
        <v>749387</v>
      </c>
      <c r="K41" s="462">
        <v>565223</v>
      </c>
    </row>
    <row r="42" spans="1:11" ht="20.25" customHeight="1" thickBot="1">
      <c r="A42" s="33" t="s">
        <v>32</v>
      </c>
      <c r="B42" s="456">
        <v>2</v>
      </c>
      <c r="C42" s="465">
        <v>0</v>
      </c>
      <c r="D42" s="465">
        <v>0</v>
      </c>
      <c r="E42" s="465" t="s">
        <v>264</v>
      </c>
      <c r="F42" s="478">
        <v>19646</v>
      </c>
      <c r="G42" s="485">
        <v>840</v>
      </c>
      <c r="H42" s="469">
        <v>0</v>
      </c>
      <c r="I42" s="465" t="s">
        <v>378</v>
      </c>
      <c r="J42" s="466">
        <v>0</v>
      </c>
      <c r="K42" s="462">
        <v>11887</v>
      </c>
    </row>
    <row r="43" spans="1:11" ht="21.75" customHeight="1" thickBot="1">
      <c r="A43" s="35" t="s">
        <v>38</v>
      </c>
      <c r="B43" s="250">
        <f t="shared" ref="B43:G43" si="1">SUM(B30:B42)</f>
        <v>140310000</v>
      </c>
      <c r="C43" s="250">
        <f t="shared" si="1"/>
        <v>34582790</v>
      </c>
      <c r="D43" s="250">
        <f t="shared" si="1"/>
        <v>70221544</v>
      </c>
      <c r="E43" s="251">
        <f t="shared" si="1"/>
        <v>229444912</v>
      </c>
      <c r="F43" s="252">
        <f t="shared" si="1"/>
        <v>79761992</v>
      </c>
      <c r="G43" s="486">
        <f t="shared" si="1"/>
        <v>75445933</v>
      </c>
      <c r="H43" s="258">
        <f>SUM(H30:H42)</f>
        <v>26732239</v>
      </c>
      <c r="I43" s="250">
        <f>SUM(I30:I42)</f>
        <v>20273569</v>
      </c>
      <c r="J43" s="250">
        <f>SUM(J30:J42)</f>
        <v>32214678</v>
      </c>
      <c r="K43" s="252">
        <f>SUM(K30:K42)</f>
        <v>19944209</v>
      </c>
    </row>
  </sheetData>
  <phoneticPr fontId="3"/>
  <pageMargins left="0.74803149606299213" right="0.74803149606299213" top="0.43307086614173229" bottom="0.15748031496062992" header="0.15748031496062992" footer="0.82677165354330717"/>
  <pageSetup paperSize="9" scale="88" firstPageNumber="17" orientation="portrait" useFirstPageNumber="1" r:id="rId1"/>
  <headerFooter alignWithMargins="0">
    <oddFooter>&amp;C&amp;P</oddFooter>
  </headerFooter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5:J57"/>
  <sheetViews>
    <sheetView view="pageBreakPreview" topLeftCell="A19" zoomScale="85" zoomScaleNormal="100" zoomScaleSheetLayoutView="85" workbookViewId="0">
      <selection activeCell="D53" sqref="D53"/>
    </sheetView>
  </sheetViews>
  <sheetFormatPr defaultRowHeight="13"/>
  <cols>
    <col min="1" max="1" width="4.7265625" style="489" customWidth="1"/>
    <col min="2" max="10" width="8.7265625" style="489"/>
    <col min="11" max="11" width="4.7265625" style="489" customWidth="1"/>
    <col min="12" max="16384" width="8.7265625" style="489"/>
  </cols>
  <sheetData>
    <row r="35" spans="2:9">
      <c r="B35" s="491"/>
      <c r="C35" s="491"/>
      <c r="D35" s="491"/>
      <c r="E35" s="491"/>
      <c r="F35" s="491"/>
      <c r="G35" s="491"/>
      <c r="H35" s="491"/>
      <c r="I35" s="491"/>
    </row>
    <row r="36" spans="2:9">
      <c r="B36" s="491"/>
      <c r="C36" s="491"/>
      <c r="D36" s="491"/>
      <c r="E36" s="491"/>
      <c r="F36" s="491"/>
      <c r="G36" s="491"/>
      <c r="H36" s="491"/>
      <c r="I36" s="491"/>
    </row>
    <row r="37" spans="2:9">
      <c r="B37" s="491"/>
      <c r="C37" s="491"/>
      <c r="D37" s="491"/>
      <c r="E37" s="491"/>
      <c r="F37" s="491"/>
      <c r="G37" s="491"/>
      <c r="H37" s="491"/>
      <c r="I37" s="491"/>
    </row>
    <row r="38" spans="2:9">
      <c r="B38" s="491"/>
      <c r="C38" s="491"/>
      <c r="D38" s="491"/>
      <c r="E38" s="491"/>
      <c r="F38" s="491"/>
      <c r="G38" s="491"/>
      <c r="H38" s="491"/>
      <c r="I38" s="491"/>
    </row>
    <row r="39" spans="2:9">
      <c r="B39" s="491"/>
      <c r="C39" s="491"/>
      <c r="D39" s="491"/>
      <c r="E39" s="491"/>
      <c r="F39" s="491"/>
      <c r="G39" s="491"/>
      <c r="H39" s="491"/>
      <c r="I39" s="491"/>
    </row>
    <row r="40" spans="2:9">
      <c r="B40" s="491"/>
      <c r="C40" s="491"/>
      <c r="D40" s="491"/>
      <c r="E40" s="491"/>
      <c r="F40" s="491"/>
      <c r="G40" s="491"/>
      <c r="H40" s="491"/>
      <c r="I40" s="491"/>
    </row>
    <row r="41" spans="2:9">
      <c r="B41" s="491"/>
      <c r="C41" s="491"/>
      <c r="D41" s="491"/>
      <c r="E41" s="491"/>
      <c r="F41" s="491"/>
      <c r="G41" s="491"/>
      <c r="H41" s="491"/>
      <c r="I41" s="491"/>
    </row>
    <row r="42" spans="2:9">
      <c r="B42" s="491"/>
      <c r="C42" s="491"/>
      <c r="D42" s="491"/>
      <c r="E42" s="491"/>
      <c r="F42" s="491"/>
      <c r="G42" s="491"/>
      <c r="H42" s="491"/>
      <c r="I42" s="491"/>
    </row>
    <row r="43" spans="2:9">
      <c r="B43" s="491"/>
      <c r="C43" s="491"/>
      <c r="D43" s="491"/>
      <c r="E43" s="491"/>
      <c r="F43" s="491"/>
      <c r="G43" s="491"/>
      <c r="H43" s="491"/>
      <c r="I43" s="491"/>
    </row>
    <row r="44" spans="2:9">
      <c r="B44" s="491"/>
      <c r="C44" s="491"/>
      <c r="D44" s="491"/>
      <c r="E44" s="491"/>
      <c r="F44" s="491"/>
      <c r="G44" s="491"/>
      <c r="H44" s="491"/>
      <c r="I44" s="491"/>
    </row>
    <row r="45" spans="2:9">
      <c r="B45" s="491"/>
      <c r="C45" s="491"/>
      <c r="D45" s="491"/>
      <c r="E45" s="491"/>
      <c r="F45" s="491"/>
      <c r="G45" s="491"/>
      <c r="H45" s="491"/>
      <c r="I45" s="491"/>
    </row>
    <row r="46" spans="2:9">
      <c r="B46" s="491"/>
      <c r="C46" s="491"/>
      <c r="D46" s="491"/>
      <c r="E46" s="491"/>
      <c r="F46" s="491"/>
      <c r="G46" s="491"/>
      <c r="H46" s="491"/>
      <c r="I46" s="491"/>
    </row>
    <row r="47" spans="2:9">
      <c r="B47" s="491"/>
      <c r="C47" s="491"/>
      <c r="D47" s="491"/>
      <c r="E47" s="491"/>
      <c r="F47" s="491"/>
      <c r="G47" s="491"/>
      <c r="H47" s="491"/>
      <c r="I47" s="491"/>
    </row>
    <row r="48" spans="2:9">
      <c r="B48" s="491"/>
      <c r="C48" s="491"/>
      <c r="D48" s="491"/>
      <c r="E48" s="491"/>
      <c r="F48" s="491"/>
      <c r="G48" s="491"/>
      <c r="H48" s="491"/>
      <c r="I48" s="491"/>
    </row>
    <row r="49" spans="2:10">
      <c r="B49" s="491"/>
      <c r="C49" s="491"/>
      <c r="D49" s="491"/>
      <c r="E49" s="491"/>
      <c r="F49" s="491"/>
      <c r="G49" s="491"/>
      <c r="H49" s="491"/>
      <c r="I49" s="491"/>
    </row>
    <row r="50" spans="2:10">
      <c r="B50" s="491"/>
      <c r="C50" s="491"/>
      <c r="D50" s="497"/>
      <c r="E50" s="498"/>
      <c r="F50" s="497"/>
      <c r="G50" s="497"/>
      <c r="H50" s="497"/>
      <c r="I50" s="497"/>
    </row>
    <row r="51" spans="2:10" ht="19.5" customHeight="1">
      <c r="B51" s="491"/>
      <c r="C51" s="491"/>
      <c r="D51" s="499" t="s">
        <v>461</v>
      </c>
      <c r="E51" s="499"/>
      <c r="F51" s="499"/>
      <c r="G51" s="499"/>
      <c r="H51" s="499"/>
      <c r="I51" s="500"/>
    </row>
    <row r="52" spans="2:10" ht="19.5" customHeight="1">
      <c r="B52" s="491"/>
      <c r="C52" s="491"/>
      <c r="D52" s="499" t="s">
        <v>462</v>
      </c>
      <c r="E52" s="499"/>
      <c r="F52" s="499"/>
      <c r="G52" s="499"/>
      <c r="H52" s="499"/>
      <c r="I52" s="500"/>
    </row>
    <row r="53" spans="2:10" ht="19.5" customHeight="1">
      <c r="B53" s="491"/>
      <c r="C53" s="491"/>
      <c r="D53" s="499" t="s">
        <v>459</v>
      </c>
      <c r="E53" s="499"/>
      <c r="F53" s="499"/>
      <c r="G53" s="499"/>
      <c r="H53" s="499"/>
      <c r="I53" s="500"/>
      <c r="J53" s="500"/>
    </row>
    <row r="54" spans="2:10" ht="19.5" customHeight="1">
      <c r="B54" s="491"/>
      <c r="C54" s="491"/>
      <c r="D54" s="499" t="s">
        <v>460</v>
      </c>
      <c r="E54" s="499"/>
      <c r="F54" s="499"/>
      <c r="G54" s="499"/>
      <c r="H54" s="499"/>
      <c r="I54" s="500"/>
    </row>
    <row r="55" spans="2:10">
      <c r="B55" s="491"/>
      <c r="C55" s="491"/>
      <c r="D55" s="491"/>
      <c r="E55" s="501"/>
      <c r="F55" s="491"/>
      <c r="G55" s="491"/>
      <c r="H55" s="491"/>
      <c r="I55" s="491"/>
    </row>
    <row r="56" spans="2:10">
      <c r="B56" s="491"/>
      <c r="C56" s="491"/>
      <c r="D56" s="491"/>
      <c r="E56" s="501"/>
      <c r="F56" s="491"/>
      <c r="G56" s="491"/>
      <c r="H56" s="491"/>
      <c r="I56" s="491"/>
    </row>
    <row r="57" spans="2:10">
      <c r="B57" s="491"/>
      <c r="C57" s="491"/>
      <c r="D57" s="491"/>
      <c r="E57" s="491"/>
      <c r="F57" s="491"/>
      <c r="G57" s="491"/>
      <c r="H57" s="491"/>
      <c r="I57" s="491"/>
    </row>
  </sheetData>
  <phoneticPr fontId="28"/>
  <printOptions horizontalCentered="1" verticalCentered="1"/>
  <pageMargins left="0.7" right="0.7" top="0.75" bottom="0.75" header="0.3" footer="0.3"/>
  <pageSetup paperSize="9" firstPageNumber="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view="pageBreakPreview" topLeftCell="A4" zoomScale="85" zoomScaleNormal="100" zoomScaleSheetLayoutView="85" workbookViewId="0">
      <selection activeCell="O17" sqref="O17"/>
    </sheetView>
  </sheetViews>
  <sheetFormatPr defaultRowHeight="13"/>
  <cols>
    <col min="1" max="16384" width="8.7265625" style="489"/>
  </cols>
  <sheetData>
    <row r="1" spans="1:10">
      <c r="A1" s="490"/>
      <c r="B1" s="490"/>
      <c r="C1" s="490"/>
      <c r="D1" s="490"/>
      <c r="E1" s="490"/>
      <c r="F1" s="490"/>
      <c r="G1" s="490"/>
      <c r="H1" s="490"/>
      <c r="I1" s="490"/>
      <c r="J1" s="490"/>
    </row>
    <row r="2" spans="1:10" ht="21">
      <c r="A2" s="491"/>
      <c r="B2" s="491"/>
      <c r="C2" s="491"/>
      <c r="D2" s="491"/>
      <c r="E2" s="492" t="s">
        <v>419</v>
      </c>
      <c r="F2" s="491"/>
      <c r="G2" s="491"/>
      <c r="H2" s="491"/>
      <c r="I2" s="491"/>
      <c r="J2" s="491"/>
    </row>
    <row r="3" spans="1:10">
      <c r="A3" s="491"/>
      <c r="B3" s="491"/>
      <c r="C3" s="491"/>
      <c r="D3" s="491"/>
      <c r="E3" s="491"/>
      <c r="F3" s="491"/>
      <c r="G3" s="491"/>
      <c r="H3" s="491"/>
      <c r="I3" s="491"/>
      <c r="J3" s="491"/>
    </row>
    <row r="4" spans="1:10" ht="15.5">
      <c r="A4" s="493" t="s">
        <v>420</v>
      </c>
      <c r="B4" s="493"/>
      <c r="C4" s="493"/>
      <c r="D4" s="493"/>
      <c r="E4" s="493"/>
      <c r="F4" s="493"/>
      <c r="G4" s="493"/>
      <c r="H4" s="493"/>
      <c r="I4" s="493"/>
      <c r="J4" s="493"/>
    </row>
    <row r="5" spans="1:10" ht="15.5">
      <c r="A5" s="493"/>
      <c r="B5" s="493"/>
      <c r="C5" s="493"/>
      <c r="D5" s="493"/>
      <c r="E5" s="493"/>
      <c r="F5" s="493"/>
      <c r="G5" s="493"/>
      <c r="H5" s="493"/>
      <c r="I5" s="494" t="s">
        <v>421</v>
      </c>
      <c r="J5" s="493">
        <v>1</v>
      </c>
    </row>
    <row r="6" spans="1:10" ht="15.5">
      <c r="A6" s="493"/>
      <c r="B6" s="493"/>
      <c r="C6" s="493"/>
      <c r="D6" s="493"/>
      <c r="E6" s="493"/>
      <c r="F6" s="493"/>
      <c r="G6" s="493"/>
      <c r="H6" s="493"/>
      <c r="I6" s="493"/>
      <c r="J6" s="493"/>
    </row>
    <row r="7" spans="1:10" ht="15.5">
      <c r="A7" s="493" t="s">
        <v>422</v>
      </c>
      <c r="B7" s="493"/>
      <c r="C7" s="493"/>
      <c r="D7" s="493"/>
      <c r="E7" s="493"/>
      <c r="F7" s="493"/>
      <c r="G7" s="493"/>
      <c r="H7" s="493"/>
      <c r="I7" s="493"/>
      <c r="J7" s="493"/>
    </row>
    <row r="8" spans="1:10" ht="15.5">
      <c r="A8" s="493" t="s">
        <v>423</v>
      </c>
      <c r="B8" s="493"/>
      <c r="C8" s="493"/>
      <c r="D8" s="493"/>
      <c r="E8" s="493"/>
      <c r="F8" s="493"/>
      <c r="G8" s="493"/>
      <c r="H8" s="493"/>
      <c r="I8" s="494" t="s">
        <v>421</v>
      </c>
      <c r="J8" s="493">
        <v>2</v>
      </c>
    </row>
    <row r="9" spans="1:10" ht="15.5">
      <c r="A9" s="493" t="s">
        <v>424</v>
      </c>
      <c r="B9" s="493"/>
      <c r="C9" s="493"/>
      <c r="D9" s="493"/>
      <c r="E9" s="493"/>
      <c r="F9" s="493"/>
      <c r="G9" s="493"/>
      <c r="H9" s="493"/>
      <c r="I9" s="494" t="s">
        <v>421</v>
      </c>
      <c r="J9" s="493">
        <v>3</v>
      </c>
    </row>
    <row r="10" spans="1:10" ht="15.5">
      <c r="A10" s="493"/>
      <c r="B10" s="493"/>
      <c r="C10" s="493"/>
      <c r="D10" s="493"/>
      <c r="E10" s="493"/>
      <c r="F10" s="493"/>
      <c r="G10" s="493"/>
      <c r="H10" s="493"/>
      <c r="I10" s="493"/>
      <c r="J10" s="493"/>
    </row>
    <row r="11" spans="1:10" ht="15.5">
      <c r="A11" s="493" t="s">
        <v>425</v>
      </c>
      <c r="B11" s="493"/>
      <c r="C11" s="493"/>
      <c r="D11" s="493"/>
      <c r="E11" s="493"/>
      <c r="F11" s="493"/>
      <c r="G11" s="493"/>
      <c r="H11" s="493"/>
      <c r="I11" s="493"/>
      <c r="J11" s="493"/>
    </row>
    <row r="12" spans="1:10" ht="15.5">
      <c r="A12" s="493" t="s">
        <v>426</v>
      </c>
      <c r="B12" s="493"/>
      <c r="C12" s="493"/>
      <c r="D12" s="493"/>
      <c r="E12" s="493"/>
      <c r="F12" s="493"/>
      <c r="G12" s="493"/>
      <c r="H12" s="493"/>
      <c r="I12" s="494" t="s">
        <v>421</v>
      </c>
      <c r="J12" s="493">
        <v>4</v>
      </c>
    </row>
    <row r="13" spans="1:10" ht="15.5">
      <c r="A13" s="493" t="s">
        <v>427</v>
      </c>
      <c r="B13" s="493"/>
      <c r="C13" s="493"/>
      <c r="D13" s="493"/>
      <c r="E13" s="493"/>
      <c r="F13" s="493"/>
      <c r="G13" s="493"/>
      <c r="H13" s="493"/>
      <c r="I13" s="494" t="s">
        <v>421</v>
      </c>
      <c r="J13" s="493">
        <v>5</v>
      </c>
    </row>
    <row r="14" spans="1:10" ht="15.5">
      <c r="A14" s="493" t="s">
        <v>428</v>
      </c>
      <c r="B14" s="493"/>
      <c r="C14" s="493"/>
      <c r="D14" s="493"/>
      <c r="E14" s="493"/>
      <c r="F14" s="493"/>
      <c r="G14" s="493"/>
      <c r="H14" s="493"/>
      <c r="I14" s="494" t="s">
        <v>421</v>
      </c>
      <c r="J14" s="493">
        <v>6</v>
      </c>
    </row>
    <row r="15" spans="1:10" ht="15.5">
      <c r="A15" s="493" t="s">
        <v>429</v>
      </c>
      <c r="B15" s="493"/>
      <c r="C15" s="493"/>
      <c r="D15" s="493"/>
      <c r="E15" s="493"/>
      <c r="F15" s="493"/>
      <c r="G15" s="493"/>
      <c r="H15" s="493"/>
      <c r="I15" s="494" t="s">
        <v>421</v>
      </c>
      <c r="J15" s="493">
        <v>7</v>
      </c>
    </row>
    <row r="16" spans="1:10" ht="15.5">
      <c r="A16" s="493"/>
      <c r="B16" s="493"/>
      <c r="C16" s="493"/>
      <c r="D16" s="493"/>
      <c r="E16" s="493"/>
      <c r="F16" s="493"/>
      <c r="G16" s="493"/>
      <c r="H16" s="493"/>
      <c r="I16" s="493"/>
      <c r="J16" s="493"/>
    </row>
    <row r="17" spans="1:10" ht="15.5">
      <c r="A17" s="493" t="s">
        <v>430</v>
      </c>
      <c r="B17" s="493"/>
      <c r="C17" s="493"/>
      <c r="D17" s="493"/>
      <c r="E17" s="493"/>
      <c r="F17" s="493"/>
      <c r="G17" s="493"/>
      <c r="H17" s="493"/>
      <c r="I17" s="493"/>
      <c r="J17" s="493"/>
    </row>
    <row r="18" spans="1:10" ht="15.5">
      <c r="A18" s="493" t="s">
        <v>431</v>
      </c>
      <c r="B18" s="493"/>
      <c r="C18" s="493"/>
      <c r="D18" s="493"/>
      <c r="E18" s="493"/>
      <c r="F18" s="493"/>
      <c r="G18" s="493"/>
      <c r="H18" s="493"/>
      <c r="I18" s="494" t="s">
        <v>421</v>
      </c>
      <c r="J18" s="493">
        <v>9</v>
      </c>
    </row>
    <row r="19" spans="1:10" ht="15.5">
      <c r="A19" s="493" t="s">
        <v>432</v>
      </c>
      <c r="B19" s="493"/>
      <c r="C19" s="493"/>
      <c r="D19" s="493"/>
      <c r="E19" s="493"/>
      <c r="F19" s="493"/>
      <c r="G19" s="493"/>
      <c r="H19" s="493"/>
      <c r="I19" s="494" t="s">
        <v>421</v>
      </c>
      <c r="J19" s="493">
        <v>9</v>
      </c>
    </row>
    <row r="20" spans="1:10" ht="15.5">
      <c r="A20" s="493" t="s">
        <v>433</v>
      </c>
      <c r="B20" s="493"/>
      <c r="C20" s="493"/>
      <c r="D20" s="493"/>
      <c r="E20" s="493"/>
      <c r="F20" s="493"/>
      <c r="G20" s="493"/>
      <c r="H20" s="493"/>
      <c r="I20" s="494" t="s">
        <v>421</v>
      </c>
      <c r="J20" s="493">
        <v>11</v>
      </c>
    </row>
    <row r="21" spans="1:10" ht="15.5">
      <c r="A21" s="493" t="s">
        <v>434</v>
      </c>
      <c r="B21" s="493"/>
      <c r="C21" s="493"/>
      <c r="D21" s="493"/>
      <c r="E21" s="493"/>
      <c r="F21" s="493"/>
      <c r="G21" s="493"/>
      <c r="H21" s="493"/>
      <c r="I21" s="494" t="s">
        <v>421</v>
      </c>
      <c r="J21" s="493">
        <v>13</v>
      </c>
    </row>
    <row r="22" spans="1:10" ht="15.5">
      <c r="A22" s="493" t="s">
        <v>435</v>
      </c>
      <c r="B22" s="493"/>
      <c r="C22" s="493"/>
      <c r="D22" s="493"/>
      <c r="E22" s="493"/>
      <c r="F22" s="493"/>
      <c r="G22" s="493"/>
      <c r="H22" s="493"/>
      <c r="I22" s="494" t="s">
        <v>421</v>
      </c>
      <c r="J22" s="493">
        <v>14</v>
      </c>
    </row>
    <row r="23" spans="1:10" ht="15.5">
      <c r="A23" s="493"/>
      <c r="B23" s="493"/>
      <c r="C23" s="493"/>
      <c r="D23" s="493"/>
      <c r="E23" s="493"/>
      <c r="F23" s="493"/>
      <c r="G23" s="493"/>
      <c r="H23" s="493"/>
      <c r="I23" s="493"/>
      <c r="J23" s="493"/>
    </row>
    <row r="24" spans="1:10" ht="15.5">
      <c r="A24" s="493" t="s">
        <v>436</v>
      </c>
      <c r="B24" s="493"/>
      <c r="C24" s="493"/>
      <c r="D24" s="493"/>
      <c r="E24" s="493"/>
      <c r="F24" s="493"/>
      <c r="G24" s="493"/>
      <c r="H24" s="493"/>
      <c r="I24" s="493"/>
      <c r="J24" s="493"/>
    </row>
    <row r="25" spans="1:10" ht="15.5">
      <c r="A25" s="518" t="s">
        <v>464</v>
      </c>
      <c r="B25" s="493"/>
      <c r="C25" s="493"/>
      <c r="D25" s="493"/>
      <c r="E25" s="493"/>
      <c r="F25" s="493"/>
      <c r="G25" s="493"/>
      <c r="H25" s="493"/>
      <c r="I25" s="494" t="s">
        <v>421</v>
      </c>
      <c r="J25" s="493">
        <v>15</v>
      </c>
    </row>
    <row r="26" spans="1:10" ht="15.5">
      <c r="A26" s="493" t="s">
        <v>437</v>
      </c>
      <c r="B26" s="493"/>
      <c r="C26" s="493"/>
      <c r="D26" s="493"/>
      <c r="E26" s="493"/>
      <c r="F26" s="493"/>
      <c r="G26" s="493"/>
      <c r="H26" s="493"/>
      <c r="I26" s="494" t="s">
        <v>421</v>
      </c>
      <c r="J26" s="493">
        <v>16</v>
      </c>
    </row>
    <row r="27" spans="1:10" ht="15.5">
      <c r="A27" s="493"/>
      <c r="B27" s="493"/>
      <c r="C27" s="493"/>
      <c r="D27" s="493"/>
      <c r="E27" s="493"/>
      <c r="F27" s="493"/>
      <c r="G27" s="493"/>
      <c r="H27" s="493"/>
      <c r="I27" s="493"/>
      <c r="J27" s="493"/>
    </row>
    <row r="28" spans="1:10" ht="15.5">
      <c r="A28" s="493" t="s">
        <v>457</v>
      </c>
      <c r="B28" s="493"/>
      <c r="C28" s="493"/>
      <c r="D28" s="493"/>
      <c r="E28" s="493"/>
      <c r="F28" s="493"/>
      <c r="G28" s="493"/>
      <c r="H28" s="493"/>
      <c r="I28" s="493"/>
      <c r="J28" s="493"/>
    </row>
    <row r="29" spans="1:10" ht="15.5">
      <c r="A29" s="493" t="s">
        <v>438</v>
      </c>
      <c r="B29" s="493"/>
      <c r="C29" s="493"/>
      <c r="D29" s="493"/>
      <c r="E29" s="493"/>
      <c r="F29" s="493"/>
      <c r="G29" s="493"/>
      <c r="H29" s="493"/>
      <c r="I29" s="494" t="s">
        <v>421</v>
      </c>
      <c r="J29" s="493">
        <v>17</v>
      </c>
    </row>
    <row r="30" spans="1:10" ht="15.5">
      <c r="A30" s="493" t="s">
        <v>439</v>
      </c>
      <c r="B30" s="493"/>
      <c r="C30" s="493"/>
      <c r="D30" s="493"/>
      <c r="E30" s="493"/>
      <c r="F30" s="493"/>
      <c r="G30" s="493"/>
      <c r="H30" s="493"/>
      <c r="I30" s="494" t="s">
        <v>421</v>
      </c>
      <c r="J30" s="493">
        <v>17</v>
      </c>
    </row>
    <row r="31" spans="1:10" ht="15.5">
      <c r="A31" s="493"/>
      <c r="B31" s="493"/>
      <c r="C31" s="493"/>
      <c r="D31" s="493"/>
      <c r="E31" s="493"/>
      <c r="F31" s="493"/>
      <c r="G31" s="493"/>
      <c r="H31" s="493"/>
      <c r="I31" s="493"/>
      <c r="J31" s="493"/>
    </row>
    <row r="32" spans="1:10" ht="15.5">
      <c r="A32" s="493" t="s">
        <v>440</v>
      </c>
      <c r="B32" s="493"/>
      <c r="C32" s="493"/>
      <c r="D32" s="493"/>
      <c r="E32" s="493"/>
      <c r="F32" s="493"/>
      <c r="G32" s="493"/>
      <c r="H32" s="493"/>
      <c r="I32" s="493"/>
      <c r="J32" s="493"/>
    </row>
    <row r="33" spans="1:10" ht="15.5">
      <c r="A33" s="493" t="s">
        <v>441</v>
      </c>
      <c r="B33" s="493" t="s">
        <v>442</v>
      </c>
      <c r="C33" s="493"/>
      <c r="D33" s="493"/>
      <c r="E33" s="493"/>
      <c r="F33" s="493"/>
      <c r="G33" s="493"/>
      <c r="H33" s="493"/>
      <c r="I33" s="493"/>
      <c r="J33" s="493"/>
    </row>
    <row r="34" spans="1:10" ht="15.5">
      <c r="A34" s="493" t="s">
        <v>443</v>
      </c>
      <c r="B34" s="493" t="s">
        <v>444</v>
      </c>
      <c r="C34" s="493"/>
      <c r="D34" s="493"/>
      <c r="E34" s="493"/>
      <c r="F34" s="493"/>
      <c r="G34" s="493"/>
      <c r="H34" s="493"/>
      <c r="I34" s="493"/>
      <c r="J34" s="493"/>
    </row>
    <row r="35" spans="1:10" ht="15.5">
      <c r="A35" s="493" t="s">
        <v>445</v>
      </c>
      <c r="B35" s="493" t="s">
        <v>446</v>
      </c>
      <c r="C35" s="493"/>
      <c r="D35" s="493"/>
      <c r="E35" s="493"/>
      <c r="F35" s="493"/>
      <c r="G35" s="493"/>
      <c r="H35" s="493"/>
      <c r="I35" s="493"/>
      <c r="J35" s="493"/>
    </row>
    <row r="36" spans="1:10" ht="15.5">
      <c r="A36" s="493" t="s">
        <v>447</v>
      </c>
      <c r="B36" s="493" t="s">
        <v>448</v>
      </c>
      <c r="C36" s="493"/>
      <c r="D36" s="493"/>
      <c r="E36" s="493"/>
      <c r="F36" s="493"/>
      <c r="G36" s="493"/>
      <c r="H36" s="493"/>
      <c r="I36" s="493"/>
      <c r="J36" s="493"/>
    </row>
    <row r="37" spans="1:10" ht="15.5">
      <c r="A37" s="493" t="s">
        <v>449</v>
      </c>
      <c r="B37" s="493" t="s">
        <v>450</v>
      </c>
      <c r="C37" s="493"/>
      <c r="D37" s="493"/>
      <c r="E37" s="493"/>
      <c r="F37" s="493"/>
      <c r="G37" s="493"/>
      <c r="H37" s="493"/>
      <c r="I37" s="493"/>
      <c r="J37" s="493"/>
    </row>
    <row r="38" spans="1:10" ht="15.5">
      <c r="A38" s="493"/>
      <c r="B38" s="493"/>
      <c r="C38" s="493"/>
      <c r="D38" s="493"/>
      <c r="E38" s="493"/>
      <c r="F38" s="493"/>
      <c r="G38" s="493"/>
      <c r="H38" s="493"/>
      <c r="I38" s="493"/>
      <c r="J38" s="493"/>
    </row>
    <row r="39" spans="1:10" ht="15" customHeight="1">
      <c r="A39" s="493" t="s">
        <v>451</v>
      </c>
      <c r="B39" s="493"/>
      <c r="C39" s="493"/>
      <c r="D39" s="493"/>
      <c r="E39" s="493"/>
      <c r="F39" s="493"/>
      <c r="G39" s="493"/>
      <c r="H39" s="493"/>
      <c r="I39" s="493"/>
      <c r="J39" s="493"/>
    </row>
    <row r="40" spans="1:10" ht="15.5">
      <c r="A40" s="519" t="s">
        <v>458</v>
      </c>
      <c r="B40" s="519"/>
      <c r="C40" s="519"/>
      <c r="D40" s="519"/>
      <c r="E40" s="519"/>
      <c r="F40" s="519"/>
      <c r="G40" s="519"/>
      <c r="H40" s="519"/>
      <c r="I40" s="519"/>
      <c r="J40" s="519"/>
    </row>
    <row r="41" spans="1:10" ht="15" customHeight="1">
      <c r="A41" s="493" t="s">
        <v>452</v>
      </c>
      <c r="B41" s="493"/>
      <c r="C41" s="493"/>
      <c r="D41" s="493"/>
      <c r="E41" s="493"/>
      <c r="F41" s="493"/>
      <c r="G41" s="493"/>
      <c r="H41" s="493"/>
      <c r="I41" s="493"/>
      <c r="J41" s="493"/>
    </row>
    <row r="42" spans="1:10" ht="15" customHeight="1">
      <c r="A42" s="493" t="s">
        <v>453</v>
      </c>
      <c r="B42" s="493"/>
      <c r="C42" s="493"/>
      <c r="D42" s="493"/>
      <c r="E42" s="493"/>
      <c r="F42" s="493"/>
      <c r="G42" s="493"/>
      <c r="H42" s="493"/>
      <c r="I42" s="493"/>
      <c r="J42" s="493"/>
    </row>
    <row r="43" spans="1:10" ht="15.5">
      <c r="A43" s="493" t="s">
        <v>454</v>
      </c>
      <c r="B43" s="493"/>
      <c r="C43" s="493"/>
      <c r="D43" s="493"/>
      <c r="E43" s="493"/>
      <c r="F43" s="493"/>
      <c r="G43" s="493"/>
      <c r="H43" s="493"/>
      <c r="I43" s="493"/>
      <c r="J43" s="493"/>
    </row>
    <row r="44" spans="1:10" ht="15.5">
      <c r="A44" s="493" t="s">
        <v>455</v>
      </c>
      <c r="B44" s="493"/>
      <c r="C44" s="493"/>
      <c r="D44" s="493"/>
      <c r="E44" s="493"/>
      <c r="F44" s="493"/>
      <c r="G44" s="493"/>
      <c r="H44" s="493"/>
      <c r="I44" s="493"/>
      <c r="J44" s="493"/>
    </row>
    <row r="45" spans="1:10" ht="15.5">
      <c r="A45" s="493" t="s">
        <v>456</v>
      </c>
      <c r="B45" s="493"/>
      <c r="C45" s="493"/>
      <c r="D45" s="493"/>
      <c r="E45" s="493"/>
      <c r="F45" s="493"/>
      <c r="G45" s="493"/>
      <c r="H45" s="493"/>
      <c r="I45" s="493"/>
      <c r="J45" s="493"/>
    </row>
    <row r="46" spans="1:10" ht="15.5">
      <c r="A46" s="493"/>
      <c r="B46" s="493"/>
      <c r="C46" s="493"/>
      <c r="D46" s="493"/>
      <c r="E46" s="493"/>
      <c r="F46" s="493"/>
      <c r="G46" s="493"/>
      <c r="H46" s="493"/>
      <c r="I46" s="493"/>
      <c r="J46" s="493"/>
    </row>
    <row r="47" spans="1:10" ht="15.5">
      <c r="A47" s="493"/>
      <c r="B47" s="493"/>
      <c r="C47" s="493"/>
      <c r="D47" s="493"/>
      <c r="E47" s="493"/>
      <c r="F47" s="493"/>
      <c r="G47" s="493"/>
      <c r="H47" s="493"/>
      <c r="I47" s="493"/>
      <c r="J47" s="493"/>
    </row>
    <row r="48" spans="1:10" ht="15.5">
      <c r="A48" s="493"/>
      <c r="B48" s="493"/>
      <c r="C48" s="493"/>
      <c r="D48" s="493"/>
      <c r="E48" s="493"/>
      <c r="F48" s="493"/>
      <c r="G48" s="493"/>
      <c r="H48" s="493"/>
      <c r="I48" s="493"/>
      <c r="J48" s="493"/>
    </row>
    <row r="49" spans="1:10" ht="15.5">
      <c r="A49" s="493"/>
      <c r="B49" s="493"/>
      <c r="C49" s="493"/>
      <c r="D49" s="493"/>
      <c r="E49" s="493"/>
      <c r="F49" s="493"/>
      <c r="G49" s="493"/>
      <c r="H49" s="493"/>
      <c r="I49" s="493"/>
      <c r="J49" s="493"/>
    </row>
    <row r="50" spans="1:10" ht="16.5">
      <c r="A50" s="495"/>
      <c r="B50" s="495"/>
      <c r="C50" s="495"/>
      <c r="D50" s="495"/>
      <c r="E50" s="495"/>
      <c r="F50" s="495"/>
      <c r="G50" s="495"/>
      <c r="H50" s="495"/>
      <c r="I50" s="495"/>
      <c r="J50" s="495"/>
    </row>
    <row r="51" spans="1:10" ht="16.5">
      <c r="A51" s="495"/>
      <c r="B51" s="495"/>
      <c r="C51" s="495"/>
      <c r="D51" s="495"/>
      <c r="E51" s="495"/>
      <c r="F51" s="495"/>
      <c r="G51" s="495"/>
      <c r="H51" s="495"/>
      <c r="I51" s="495"/>
      <c r="J51" s="495"/>
    </row>
    <row r="52" spans="1:10" ht="16.5">
      <c r="A52" s="496"/>
      <c r="B52" s="496"/>
      <c r="C52" s="496"/>
      <c r="D52" s="496"/>
      <c r="E52" s="496"/>
      <c r="F52" s="496"/>
      <c r="G52" s="496"/>
      <c r="H52" s="496"/>
      <c r="I52" s="496"/>
      <c r="J52" s="496"/>
    </row>
    <row r="53" spans="1:10" ht="16.5">
      <c r="A53" s="496"/>
      <c r="B53" s="496"/>
      <c r="C53" s="496"/>
      <c r="D53" s="496"/>
      <c r="E53" s="496"/>
      <c r="F53" s="496"/>
      <c r="G53" s="496"/>
      <c r="H53" s="496"/>
      <c r="I53" s="496"/>
      <c r="J53" s="496"/>
    </row>
  </sheetData>
  <mergeCells count="1">
    <mergeCell ref="A40:J40"/>
  </mergeCells>
  <phoneticPr fontId="28"/>
  <printOptions horizontalCentered="1" verticalCentered="1"/>
  <pageMargins left="0.7" right="0.7" top="0.75" bottom="0.75" header="0.3" footer="0.3"/>
  <pageSetup paperSize="9" scale="95" firstPageNumber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6"/>
  <sheetViews>
    <sheetView showGridLines="0" view="pageBreakPreview" topLeftCell="A4" zoomScaleNormal="100" zoomScaleSheetLayoutView="100" workbookViewId="0">
      <selection activeCell="H23" sqref="H23"/>
    </sheetView>
  </sheetViews>
  <sheetFormatPr defaultColWidth="9.1796875" defaultRowHeight="15" customHeight="1"/>
  <cols>
    <col min="1" max="1" width="33.7265625" style="172" customWidth="1"/>
    <col min="2" max="2" width="32.453125" style="172" customWidth="1"/>
    <col min="3" max="3" width="37.54296875" style="172" customWidth="1"/>
    <col min="4" max="4" width="9.7265625" style="172" bestFit="1" customWidth="1"/>
    <col min="5" max="16384" width="9.1796875" style="172"/>
  </cols>
  <sheetData>
    <row r="1" spans="1:3" ht="15" customHeight="1">
      <c r="A1" s="520" t="s">
        <v>130</v>
      </c>
      <c r="B1" s="521"/>
      <c r="C1" s="521"/>
    </row>
    <row r="2" spans="1:3" ht="15" customHeight="1">
      <c r="A2" s="114"/>
      <c r="B2" s="114"/>
      <c r="C2" s="192" t="s">
        <v>366</v>
      </c>
    </row>
    <row r="3" spans="1:3" ht="17.25" customHeight="1">
      <c r="A3" s="173"/>
      <c r="B3" s="173"/>
      <c r="C3" s="110" t="s">
        <v>148</v>
      </c>
    </row>
    <row r="4" spans="1:3" ht="17.25" customHeight="1">
      <c r="A4" s="111" t="s">
        <v>127</v>
      </c>
      <c r="B4" s="112" t="s">
        <v>149</v>
      </c>
      <c r="C4" s="113" t="s">
        <v>150</v>
      </c>
    </row>
    <row r="5" spans="1:3" ht="17.25" customHeight="1">
      <c r="A5" s="174"/>
      <c r="B5" s="174"/>
      <c r="C5" s="175" t="s">
        <v>151</v>
      </c>
    </row>
    <row r="6" spans="1:3" ht="15" customHeight="1">
      <c r="A6" s="338"/>
      <c r="B6" s="339"/>
      <c r="C6" s="340"/>
    </row>
    <row r="7" spans="1:3" ht="15" customHeight="1">
      <c r="A7" s="341" t="s">
        <v>266</v>
      </c>
      <c r="B7" s="342" t="s">
        <v>152</v>
      </c>
      <c r="C7" s="343" t="s">
        <v>153</v>
      </c>
    </row>
    <row r="8" spans="1:3" ht="15" customHeight="1">
      <c r="A8" s="342" t="s">
        <v>298</v>
      </c>
      <c r="B8" s="342" t="s">
        <v>275</v>
      </c>
      <c r="C8" s="343" t="s">
        <v>262</v>
      </c>
    </row>
    <row r="9" spans="1:3" ht="15" customHeight="1">
      <c r="A9" s="338"/>
      <c r="B9" s="338"/>
      <c r="C9" s="344" t="s">
        <v>263</v>
      </c>
    </row>
    <row r="10" spans="1:3" ht="15" customHeight="1">
      <c r="A10" s="338"/>
      <c r="B10" s="338"/>
      <c r="C10" s="344"/>
    </row>
    <row r="11" spans="1:3" ht="15" customHeight="1">
      <c r="A11" s="342" t="s">
        <v>128</v>
      </c>
      <c r="B11" s="342" t="s">
        <v>154</v>
      </c>
      <c r="C11" s="343" t="s">
        <v>341</v>
      </c>
    </row>
    <row r="12" spans="1:3" ht="15" customHeight="1">
      <c r="A12" s="342" t="s">
        <v>355</v>
      </c>
      <c r="B12" s="342" t="s">
        <v>280</v>
      </c>
      <c r="C12" s="343" t="s">
        <v>316</v>
      </c>
    </row>
    <row r="13" spans="1:3" ht="15" customHeight="1">
      <c r="A13" s="342"/>
      <c r="B13" s="342"/>
      <c r="C13" s="343" t="s">
        <v>356</v>
      </c>
    </row>
    <row r="14" spans="1:3" ht="15" customHeight="1">
      <c r="A14" s="342"/>
      <c r="B14" s="342"/>
      <c r="C14" s="343"/>
    </row>
    <row r="15" spans="1:3" ht="15" customHeight="1">
      <c r="A15" s="342" t="s">
        <v>176</v>
      </c>
      <c r="B15" s="342" t="s">
        <v>155</v>
      </c>
      <c r="C15" s="343" t="s">
        <v>357</v>
      </c>
    </row>
    <row r="16" spans="1:3" ht="15" customHeight="1">
      <c r="A16" s="342" t="s">
        <v>177</v>
      </c>
      <c r="B16" s="342" t="s">
        <v>277</v>
      </c>
      <c r="C16" s="343" t="s">
        <v>156</v>
      </c>
    </row>
    <row r="17" spans="1:3" ht="15" customHeight="1">
      <c r="A17" s="342"/>
      <c r="B17" s="342"/>
      <c r="C17" s="343" t="s">
        <v>291</v>
      </c>
    </row>
    <row r="18" spans="1:3" ht="15" customHeight="1">
      <c r="A18" s="342"/>
      <c r="B18" s="342"/>
      <c r="C18" s="343"/>
    </row>
    <row r="19" spans="1:3" ht="15" customHeight="1">
      <c r="A19" s="342" t="s">
        <v>129</v>
      </c>
      <c r="B19" s="342" t="s">
        <v>157</v>
      </c>
      <c r="C19" s="344" t="s">
        <v>137</v>
      </c>
    </row>
    <row r="20" spans="1:3" ht="15" customHeight="1">
      <c r="A20" s="342" t="s">
        <v>257</v>
      </c>
      <c r="B20" s="342" t="s">
        <v>284</v>
      </c>
      <c r="C20" s="344" t="s">
        <v>178</v>
      </c>
    </row>
    <row r="21" spans="1:3" ht="15" customHeight="1">
      <c r="A21" s="342"/>
      <c r="B21" s="342"/>
      <c r="C21" s="343" t="s">
        <v>158</v>
      </c>
    </row>
    <row r="22" spans="1:3" ht="15" customHeight="1">
      <c r="A22" s="342"/>
      <c r="B22" s="342"/>
      <c r="C22" s="343"/>
    </row>
    <row r="23" spans="1:3" ht="15" customHeight="1">
      <c r="A23" s="342" t="s">
        <v>159</v>
      </c>
      <c r="B23" s="342" t="s">
        <v>160</v>
      </c>
      <c r="C23" s="343" t="s">
        <v>138</v>
      </c>
    </row>
    <row r="24" spans="1:3" ht="15" customHeight="1">
      <c r="A24" s="342" t="s">
        <v>358</v>
      </c>
      <c r="B24" s="342" t="s">
        <v>283</v>
      </c>
      <c r="C24" s="343" t="s">
        <v>161</v>
      </c>
    </row>
    <row r="25" spans="1:3" ht="15" customHeight="1">
      <c r="A25" s="342"/>
      <c r="B25" s="342"/>
      <c r="C25" s="344" t="s">
        <v>289</v>
      </c>
    </row>
    <row r="26" spans="1:3" ht="15" customHeight="1">
      <c r="A26" s="342"/>
      <c r="B26" s="342"/>
      <c r="C26" s="343"/>
    </row>
    <row r="27" spans="1:3" ht="15" customHeight="1">
      <c r="A27" s="338" t="s">
        <v>290</v>
      </c>
      <c r="B27" s="342" t="s">
        <v>162</v>
      </c>
      <c r="C27" s="343" t="s">
        <v>335</v>
      </c>
    </row>
    <row r="28" spans="1:3" ht="15" customHeight="1">
      <c r="A28" s="338" t="s">
        <v>332</v>
      </c>
      <c r="B28" s="342" t="s">
        <v>278</v>
      </c>
      <c r="C28" s="343" t="s">
        <v>163</v>
      </c>
    </row>
    <row r="29" spans="1:3" ht="15" customHeight="1">
      <c r="A29" s="338"/>
      <c r="B29" s="342"/>
      <c r="C29" s="345" t="s">
        <v>297</v>
      </c>
    </row>
    <row r="30" spans="1:3" ht="15" customHeight="1">
      <c r="A30" s="342"/>
      <c r="B30" s="342"/>
      <c r="C30" s="343"/>
    </row>
    <row r="31" spans="1:3" ht="15" customHeight="1">
      <c r="A31" s="342" t="s">
        <v>359</v>
      </c>
      <c r="B31" s="342" t="s">
        <v>164</v>
      </c>
      <c r="C31" s="343" t="s">
        <v>360</v>
      </c>
    </row>
    <row r="32" spans="1:3" ht="15" customHeight="1">
      <c r="A32" s="338" t="s">
        <v>361</v>
      </c>
      <c r="B32" s="342" t="s">
        <v>362</v>
      </c>
      <c r="C32" s="343" t="s">
        <v>363</v>
      </c>
    </row>
    <row r="33" spans="1:3" ht="15" customHeight="1">
      <c r="A33" s="342"/>
      <c r="B33" s="342"/>
      <c r="C33" s="346" t="s">
        <v>165</v>
      </c>
    </row>
    <row r="34" spans="1:3" ht="15" customHeight="1">
      <c r="A34" s="342"/>
      <c r="B34" s="342"/>
      <c r="C34" s="343"/>
    </row>
    <row r="35" spans="1:3" ht="15" customHeight="1">
      <c r="A35" s="342" t="s">
        <v>258</v>
      </c>
      <c r="B35" s="342" t="s">
        <v>166</v>
      </c>
      <c r="C35" s="343" t="s">
        <v>377</v>
      </c>
    </row>
    <row r="36" spans="1:3" ht="15" customHeight="1">
      <c r="A36" s="342" t="s">
        <v>367</v>
      </c>
      <c r="B36" s="342" t="s">
        <v>281</v>
      </c>
      <c r="C36" s="343" t="s">
        <v>259</v>
      </c>
    </row>
    <row r="37" spans="1:3" ht="15" customHeight="1">
      <c r="A37" s="342"/>
      <c r="B37" s="342"/>
      <c r="C37" s="346" t="s">
        <v>368</v>
      </c>
    </row>
    <row r="38" spans="1:3" ht="15" customHeight="1">
      <c r="A38" s="342"/>
      <c r="B38" s="342"/>
      <c r="C38" s="343"/>
    </row>
    <row r="39" spans="1:3" ht="15" customHeight="1">
      <c r="A39" s="342" t="s">
        <v>342</v>
      </c>
      <c r="B39" s="342" t="s">
        <v>167</v>
      </c>
      <c r="C39" s="343" t="s">
        <v>168</v>
      </c>
    </row>
    <row r="40" spans="1:3" ht="15" customHeight="1">
      <c r="A40" s="342" t="s">
        <v>169</v>
      </c>
      <c r="B40" s="342" t="s">
        <v>279</v>
      </c>
      <c r="C40" s="343" t="s">
        <v>296</v>
      </c>
    </row>
    <row r="41" spans="1:3" ht="15" customHeight="1">
      <c r="A41" s="338"/>
      <c r="B41" s="338"/>
      <c r="C41" s="343" t="s">
        <v>288</v>
      </c>
    </row>
    <row r="42" spans="1:3" ht="15" customHeight="1">
      <c r="A42" s="342"/>
      <c r="B42" s="342"/>
      <c r="C42" s="343"/>
    </row>
    <row r="43" spans="1:3" ht="15" customHeight="1">
      <c r="A43" s="338" t="s">
        <v>256</v>
      </c>
      <c r="B43" s="338" t="s">
        <v>170</v>
      </c>
      <c r="C43" s="344" t="s">
        <v>334</v>
      </c>
    </row>
    <row r="44" spans="1:3" ht="15" customHeight="1">
      <c r="A44" s="338" t="s">
        <v>333</v>
      </c>
      <c r="B44" s="338" t="s">
        <v>282</v>
      </c>
      <c r="C44" s="344" t="s">
        <v>171</v>
      </c>
    </row>
    <row r="45" spans="1:3" ht="15" customHeight="1">
      <c r="A45" s="338" t="s">
        <v>172</v>
      </c>
      <c r="B45" s="338"/>
      <c r="C45" s="344" t="s">
        <v>173</v>
      </c>
    </row>
    <row r="46" spans="1:3" ht="15" customHeight="1">
      <c r="A46" s="347"/>
      <c r="B46" s="347"/>
      <c r="C46" s="348"/>
    </row>
  </sheetData>
  <mergeCells count="1">
    <mergeCell ref="A1:C1"/>
  </mergeCells>
  <phoneticPr fontId="28"/>
  <pageMargins left="0.78740157480314965" right="0.78740157480314965" top="0.98425196850393704" bottom="0.78740157480314965" header="0.51181102362204722" footer="0.51181102362204722"/>
  <pageSetup paperSize="9" scale="85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0"/>
  <sheetViews>
    <sheetView showGridLines="0" view="pageBreakPreview" zoomScaleNormal="100" zoomScaleSheetLayoutView="100" workbookViewId="0">
      <selection activeCell="Q38" sqref="Q38"/>
    </sheetView>
  </sheetViews>
  <sheetFormatPr defaultColWidth="11.26953125" defaultRowHeight="13"/>
  <cols>
    <col min="1" max="1" width="11.26953125" style="5" customWidth="1"/>
    <col min="2" max="8" width="11.1796875" style="5" customWidth="1"/>
    <col min="9" max="16384" width="11.26953125" style="5"/>
  </cols>
  <sheetData>
    <row r="1" spans="1:14" s="176" customFormat="1" ht="18" customHeight="1">
      <c r="A1" s="54" t="s">
        <v>114</v>
      </c>
    </row>
    <row r="2" spans="1:14" ht="18" customHeight="1" thickBot="1">
      <c r="A2" s="6" t="s">
        <v>63</v>
      </c>
      <c r="H2" s="123" t="s">
        <v>369</v>
      </c>
    </row>
    <row r="3" spans="1:14" s="6" customFormat="1" ht="18" customHeight="1">
      <c r="A3" s="177"/>
      <c r="B3" s="106" t="s">
        <v>65</v>
      </c>
      <c r="C3" s="106" t="s">
        <v>269</v>
      </c>
      <c r="D3" s="106" t="s">
        <v>66</v>
      </c>
      <c r="E3" s="106" t="s">
        <v>67</v>
      </c>
      <c r="F3" s="106" t="s">
        <v>68</v>
      </c>
      <c r="G3" s="106" t="s">
        <v>69</v>
      </c>
      <c r="H3" s="107" t="s">
        <v>70</v>
      </c>
    </row>
    <row r="4" spans="1:14" ht="18" customHeight="1">
      <c r="A4" s="20" t="s">
        <v>41</v>
      </c>
      <c r="B4" s="356">
        <v>367.2</v>
      </c>
      <c r="C4" s="356">
        <f>(660596+86725+24802208+357476)/1000000</f>
        <v>25.907005000000002</v>
      </c>
      <c r="D4" s="356">
        <f>(176776+61081+8217957+840949)/1000000</f>
        <v>9.2967630000000003</v>
      </c>
      <c r="E4" s="356">
        <f>(2226837+44236432)/1000000</f>
        <v>46.463268999999997</v>
      </c>
      <c r="F4" s="356">
        <f>(7483316+192936+88413307+343972+187693+1666826)/1000000</f>
        <v>98.288049999999998</v>
      </c>
      <c r="G4" s="356">
        <f>(3042814+11585649)/1000000</f>
        <v>14.628463</v>
      </c>
      <c r="H4" s="357">
        <f>B4-SUM(C4:G4)</f>
        <v>172.61644999999999</v>
      </c>
      <c r="I4" s="178"/>
      <c r="N4" s="147"/>
    </row>
    <row r="5" spans="1:14" ht="18" customHeight="1">
      <c r="A5" s="20" t="s">
        <v>45</v>
      </c>
      <c r="B5" s="356">
        <v>36.68</v>
      </c>
      <c r="C5" s="356">
        <v>3.74</v>
      </c>
      <c r="D5" s="356">
        <v>4.92</v>
      </c>
      <c r="E5" s="356">
        <v>15.63</v>
      </c>
      <c r="F5" s="358" t="s">
        <v>378</v>
      </c>
      <c r="G5" s="358">
        <v>2.58</v>
      </c>
      <c r="H5" s="357">
        <v>5.54</v>
      </c>
      <c r="I5" s="178"/>
    </row>
    <row r="6" spans="1:14" ht="18" customHeight="1">
      <c r="A6" s="20" t="s">
        <v>46</v>
      </c>
      <c r="B6" s="356">
        <v>50.39</v>
      </c>
      <c r="C6" s="356">
        <v>9.57</v>
      </c>
      <c r="D6" s="356">
        <v>2.7</v>
      </c>
      <c r="E6" s="356">
        <v>18.09</v>
      </c>
      <c r="F6" s="356">
        <v>0.01</v>
      </c>
      <c r="G6" s="356">
        <v>4.72</v>
      </c>
      <c r="H6" s="357">
        <v>15.3</v>
      </c>
      <c r="I6" s="178"/>
    </row>
    <row r="7" spans="1:14" ht="18" customHeight="1">
      <c r="A7" s="20" t="s">
        <v>54</v>
      </c>
      <c r="B7" s="356">
        <v>918.32</v>
      </c>
      <c r="C7" s="356">
        <v>46.86</v>
      </c>
      <c r="D7" s="356">
        <v>20.53</v>
      </c>
      <c r="E7" s="356">
        <v>66.930000000000007</v>
      </c>
      <c r="F7" s="356">
        <v>253.47</v>
      </c>
      <c r="G7" s="356">
        <v>41.02</v>
      </c>
      <c r="H7" s="357">
        <v>489.5100000000001</v>
      </c>
      <c r="I7" s="178"/>
    </row>
    <row r="8" spans="1:14" ht="18" customHeight="1">
      <c r="A8" s="20" t="s">
        <v>40</v>
      </c>
      <c r="B8" s="356">
        <v>86.05</v>
      </c>
      <c r="C8" s="356">
        <v>30.49</v>
      </c>
      <c r="D8" s="356">
        <v>5.64</v>
      </c>
      <c r="E8" s="356">
        <v>24.17</v>
      </c>
      <c r="F8" s="356">
        <v>0.14000000000000001</v>
      </c>
      <c r="G8" s="356">
        <v>4.8</v>
      </c>
      <c r="H8" s="357">
        <v>20.81</v>
      </c>
      <c r="I8" s="178"/>
    </row>
    <row r="9" spans="1:14" ht="18" customHeight="1">
      <c r="A9" s="20" t="s">
        <v>47</v>
      </c>
      <c r="B9" s="359">
        <v>161.22</v>
      </c>
      <c r="C9" s="359">
        <v>33.81</v>
      </c>
      <c r="D9" s="359">
        <v>21.14</v>
      </c>
      <c r="E9" s="359">
        <v>31.01</v>
      </c>
      <c r="F9" s="359">
        <v>13.06</v>
      </c>
      <c r="G9" s="360">
        <v>10.49</v>
      </c>
      <c r="H9" s="357">
        <v>51.71</v>
      </c>
      <c r="I9" s="178"/>
    </row>
    <row r="10" spans="1:14" ht="18" customHeight="1">
      <c r="A10" s="20" t="s">
        <v>364</v>
      </c>
      <c r="B10" s="356">
        <v>16.309999999999999</v>
      </c>
      <c r="C10" s="356">
        <v>3.16</v>
      </c>
      <c r="D10" s="356">
        <v>0.57999999999999996</v>
      </c>
      <c r="E10" s="356">
        <v>6.75</v>
      </c>
      <c r="F10" s="356">
        <v>0.01</v>
      </c>
      <c r="G10" s="356">
        <v>1.2</v>
      </c>
      <c r="H10" s="357">
        <v>4.6100000000000003</v>
      </c>
      <c r="I10" s="178"/>
    </row>
    <row r="11" spans="1:14" ht="18" customHeight="1">
      <c r="A11" s="20" t="s">
        <v>44</v>
      </c>
      <c r="B11" s="356">
        <v>13.11</v>
      </c>
      <c r="C11" s="356">
        <v>1.39</v>
      </c>
      <c r="D11" s="356">
        <v>0.36</v>
      </c>
      <c r="E11" s="356">
        <v>6.74</v>
      </c>
      <c r="F11" s="356">
        <v>0.01</v>
      </c>
      <c r="G11" s="356">
        <v>1.08</v>
      </c>
      <c r="H11" s="357">
        <v>3.53</v>
      </c>
      <c r="I11" s="178"/>
    </row>
    <row r="12" spans="1:14" ht="18" customHeight="1">
      <c r="A12" s="349" t="s">
        <v>134</v>
      </c>
      <c r="B12" s="361">
        <v>32.19</v>
      </c>
      <c r="C12" s="361">
        <v>4.01</v>
      </c>
      <c r="D12" s="361">
        <v>4.04</v>
      </c>
      <c r="E12" s="361">
        <v>9.94</v>
      </c>
      <c r="F12" s="361">
        <v>1.24</v>
      </c>
      <c r="G12" s="362">
        <v>2.48</v>
      </c>
      <c r="H12" s="363">
        <v>10.48</v>
      </c>
      <c r="I12" s="178"/>
    </row>
    <row r="13" spans="1:14" ht="18" customHeight="1" thickBot="1">
      <c r="A13" s="21" t="s">
        <v>43</v>
      </c>
      <c r="B13" s="364">
        <v>56.72</v>
      </c>
      <c r="C13" s="364">
        <v>7.55</v>
      </c>
      <c r="D13" s="364">
        <v>3.97</v>
      </c>
      <c r="E13" s="364">
        <v>6.93</v>
      </c>
      <c r="F13" s="364">
        <v>11.61</v>
      </c>
      <c r="G13" s="364">
        <v>2.1313</v>
      </c>
      <c r="H13" s="365">
        <v>24.53</v>
      </c>
      <c r="I13" s="178"/>
    </row>
    <row r="20" spans="18:19">
      <c r="R20" s="4"/>
      <c r="S20" s="4"/>
    </row>
  </sheetData>
  <phoneticPr fontId="28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0"/>
  <sheetViews>
    <sheetView showGridLines="0" view="pageBreakPreview" zoomScale="90" zoomScaleNormal="100" zoomScaleSheetLayoutView="90" workbookViewId="0">
      <selection activeCell="M7" sqref="M7"/>
    </sheetView>
  </sheetViews>
  <sheetFormatPr defaultColWidth="9.1796875" defaultRowHeight="13"/>
  <cols>
    <col min="1" max="1" width="9.453125" style="5" customWidth="1"/>
    <col min="2" max="6" width="6.453125" style="5" customWidth="1"/>
    <col min="7" max="7" width="6.7265625" style="5" customWidth="1"/>
    <col min="8" max="15" width="6.453125" style="5" customWidth="1"/>
    <col min="16" max="16384" width="9.1796875" style="5"/>
  </cols>
  <sheetData>
    <row r="1" spans="1:16" ht="18" customHeight="1" thickBot="1">
      <c r="A1" s="6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3" t="s">
        <v>370</v>
      </c>
    </row>
    <row r="2" spans="1:16" s="6" customFormat="1" ht="120" customHeight="1">
      <c r="A2" s="179"/>
      <c r="B2" s="180" t="s">
        <v>71</v>
      </c>
      <c r="C2" s="181" t="s">
        <v>55</v>
      </c>
      <c r="D2" s="181" t="s">
        <v>56</v>
      </c>
      <c r="E2" s="181" t="s">
        <v>72</v>
      </c>
      <c r="F2" s="181" t="s">
        <v>73</v>
      </c>
      <c r="G2" s="182" t="s">
        <v>57</v>
      </c>
      <c r="H2" s="182" t="s">
        <v>74</v>
      </c>
      <c r="I2" s="180" t="s">
        <v>75</v>
      </c>
      <c r="J2" s="253" t="s">
        <v>340</v>
      </c>
      <c r="K2" s="182" t="s">
        <v>76</v>
      </c>
      <c r="L2" s="182" t="s">
        <v>77</v>
      </c>
      <c r="M2" s="180" t="s">
        <v>78</v>
      </c>
      <c r="N2" s="182" t="s">
        <v>79</v>
      </c>
      <c r="O2" s="183" t="s">
        <v>80</v>
      </c>
      <c r="P2" s="184"/>
    </row>
    <row r="3" spans="1:16" ht="18" customHeight="1">
      <c r="A3" s="185" t="s">
        <v>41</v>
      </c>
      <c r="B3" s="366">
        <v>5956</v>
      </c>
      <c r="C3" s="366">
        <v>314</v>
      </c>
      <c r="D3" s="366">
        <v>0</v>
      </c>
      <c r="E3" s="366">
        <v>827</v>
      </c>
      <c r="F3" s="366">
        <v>88</v>
      </c>
      <c r="G3" s="366">
        <v>1927</v>
      </c>
      <c r="H3" s="366">
        <v>62</v>
      </c>
      <c r="I3" s="366">
        <v>126</v>
      </c>
      <c r="J3" s="367" t="s">
        <v>378</v>
      </c>
      <c r="K3" s="366">
        <v>373</v>
      </c>
      <c r="L3" s="366">
        <v>231</v>
      </c>
      <c r="M3" s="366">
        <v>943</v>
      </c>
      <c r="N3" s="366">
        <v>673</v>
      </c>
      <c r="O3" s="368">
        <v>390</v>
      </c>
      <c r="P3" s="186"/>
    </row>
    <row r="4" spans="1:16" ht="18" customHeight="1">
      <c r="A4" s="20" t="s">
        <v>52</v>
      </c>
      <c r="B4" s="367">
        <v>2143</v>
      </c>
      <c r="C4" s="367">
        <v>75</v>
      </c>
      <c r="D4" s="367" t="s">
        <v>378</v>
      </c>
      <c r="E4" s="367">
        <v>266</v>
      </c>
      <c r="F4" s="367">
        <v>25</v>
      </c>
      <c r="G4" s="367">
        <v>494</v>
      </c>
      <c r="H4" s="367">
        <v>19</v>
      </c>
      <c r="I4" s="367">
        <v>33</v>
      </c>
      <c r="J4" s="367" t="s">
        <v>378</v>
      </c>
      <c r="K4" s="367">
        <v>111</v>
      </c>
      <c r="L4" s="367">
        <v>18</v>
      </c>
      <c r="M4" s="367">
        <v>390</v>
      </c>
      <c r="N4" s="367">
        <v>25</v>
      </c>
      <c r="O4" s="369">
        <v>687</v>
      </c>
      <c r="P4" s="186"/>
    </row>
    <row r="5" spans="1:16" ht="18" customHeight="1">
      <c r="A5" s="20" t="s">
        <v>46</v>
      </c>
      <c r="B5" s="367">
        <v>2347</v>
      </c>
      <c r="C5" s="367">
        <v>101</v>
      </c>
      <c r="D5" s="367" t="s">
        <v>378</v>
      </c>
      <c r="E5" s="367">
        <v>571</v>
      </c>
      <c r="F5" s="367">
        <v>56</v>
      </c>
      <c r="G5" s="367">
        <v>725</v>
      </c>
      <c r="H5" s="367">
        <v>141</v>
      </c>
      <c r="I5" s="367" t="s">
        <v>378</v>
      </c>
      <c r="J5" s="367" t="s">
        <v>378</v>
      </c>
      <c r="K5" s="367">
        <v>98</v>
      </c>
      <c r="L5" s="367">
        <v>85</v>
      </c>
      <c r="M5" s="367">
        <v>171</v>
      </c>
      <c r="N5" s="367">
        <v>348</v>
      </c>
      <c r="O5" s="369">
        <v>51</v>
      </c>
      <c r="P5" s="186"/>
    </row>
    <row r="6" spans="1:16" ht="18" customHeight="1">
      <c r="A6" s="20" t="s">
        <v>54</v>
      </c>
      <c r="B6" s="367">
        <v>5322</v>
      </c>
      <c r="C6" s="367">
        <v>1134</v>
      </c>
      <c r="D6" s="367">
        <v>32</v>
      </c>
      <c r="E6" s="367">
        <v>948</v>
      </c>
      <c r="F6" s="367">
        <v>86</v>
      </c>
      <c r="G6" s="367">
        <v>1168</v>
      </c>
      <c r="H6" s="367">
        <v>99</v>
      </c>
      <c r="I6" s="367">
        <v>50</v>
      </c>
      <c r="J6" s="367">
        <v>0</v>
      </c>
      <c r="K6" s="367">
        <v>160</v>
      </c>
      <c r="L6" s="367">
        <v>108</v>
      </c>
      <c r="M6" s="367">
        <v>358</v>
      </c>
      <c r="N6" s="367">
        <v>246</v>
      </c>
      <c r="O6" s="369">
        <v>933</v>
      </c>
      <c r="P6" s="186"/>
    </row>
    <row r="7" spans="1:16" ht="18" customHeight="1">
      <c r="A7" s="20" t="s">
        <v>40</v>
      </c>
      <c r="B7" s="367">
        <v>2177</v>
      </c>
      <c r="C7" s="367">
        <v>138</v>
      </c>
      <c r="D7" s="367" t="s">
        <v>312</v>
      </c>
      <c r="E7" s="367">
        <v>416</v>
      </c>
      <c r="F7" s="367">
        <v>29</v>
      </c>
      <c r="G7" s="367">
        <v>568</v>
      </c>
      <c r="H7" s="367" t="s">
        <v>312</v>
      </c>
      <c r="I7" s="367">
        <v>109</v>
      </c>
      <c r="J7" s="367" t="s">
        <v>312</v>
      </c>
      <c r="K7" s="367">
        <v>122</v>
      </c>
      <c r="L7" s="367">
        <v>133</v>
      </c>
      <c r="M7" s="367">
        <v>107</v>
      </c>
      <c r="N7" s="367">
        <v>336</v>
      </c>
      <c r="O7" s="369">
        <v>220</v>
      </c>
      <c r="P7" s="186"/>
    </row>
    <row r="8" spans="1:16" ht="18" customHeight="1">
      <c r="A8" s="20" t="s">
        <v>47</v>
      </c>
      <c r="B8" s="367">
        <v>2885</v>
      </c>
      <c r="C8" s="367">
        <v>63</v>
      </c>
      <c r="D8" s="367">
        <v>70</v>
      </c>
      <c r="E8" s="367">
        <v>377</v>
      </c>
      <c r="F8" s="367">
        <v>36</v>
      </c>
      <c r="G8" s="367">
        <v>998</v>
      </c>
      <c r="H8" s="367">
        <v>83</v>
      </c>
      <c r="I8" s="367">
        <v>149</v>
      </c>
      <c r="J8" s="367" t="s">
        <v>378</v>
      </c>
      <c r="K8" s="367">
        <v>117</v>
      </c>
      <c r="L8" s="367">
        <v>63</v>
      </c>
      <c r="M8" s="367">
        <v>323</v>
      </c>
      <c r="N8" s="367">
        <v>397</v>
      </c>
      <c r="O8" s="369">
        <v>208</v>
      </c>
      <c r="P8" s="186"/>
    </row>
    <row r="9" spans="1:16" ht="18" customHeight="1">
      <c r="A9" s="20" t="s">
        <v>364</v>
      </c>
      <c r="B9" s="367">
        <v>1108</v>
      </c>
      <c r="C9" s="367">
        <v>100</v>
      </c>
      <c r="D9" s="367" t="s">
        <v>378</v>
      </c>
      <c r="E9" s="367">
        <v>280</v>
      </c>
      <c r="F9" s="367">
        <v>6.8</v>
      </c>
      <c r="G9" s="367">
        <v>494</v>
      </c>
      <c r="H9" s="367">
        <v>15</v>
      </c>
      <c r="I9" s="367">
        <v>13</v>
      </c>
      <c r="J9" s="367" t="s">
        <v>378</v>
      </c>
      <c r="K9" s="367">
        <v>26</v>
      </c>
      <c r="L9" s="367">
        <v>26</v>
      </c>
      <c r="M9" s="367">
        <v>58</v>
      </c>
      <c r="N9" s="367">
        <v>89</v>
      </c>
      <c r="O9" s="369" t="s">
        <v>378</v>
      </c>
      <c r="P9" s="186"/>
    </row>
    <row r="10" spans="1:16" ht="18" customHeight="1">
      <c r="A10" s="20" t="s">
        <v>44</v>
      </c>
      <c r="B10" s="367">
        <v>1028</v>
      </c>
      <c r="C10" s="367">
        <v>3</v>
      </c>
      <c r="D10" s="367" t="s">
        <v>312</v>
      </c>
      <c r="E10" s="367">
        <v>128</v>
      </c>
      <c r="F10" s="367">
        <v>6</v>
      </c>
      <c r="G10" s="367">
        <v>259</v>
      </c>
      <c r="H10" s="367">
        <v>27</v>
      </c>
      <c r="I10" s="367">
        <v>19</v>
      </c>
      <c r="J10" s="367" t="s">
        <v>312</v>
      </c>
      <c r="K10" s="367">
        <v>19</v>
      </c>
      <c r="L10" s="367">
        <v>8</v>
      </c>
      <c r="M10" s="367">
        <v>330</v>
      </c>
      <c r="N10" s="367">
        <v>70</v>
      </c>
      <c r="O10" s="369">
        <v>159</v>
      </c>
      <c r="P10" s="186"/>
    </row>
    <row r="11" spans="1:16" ht="18" customHeight="1">
      <c r="A11" s="20" t="s">
        <v>134</v>
      </c>
      <c r="B11" s="367">
        <v>3219</v>
      </c>
      <c r="C11" s="367">
        <v>259</v>
      </c>
      <c r="D11" s="367">
        <v>19</v>
      </c>
      <c r="E11" s="367">
        <v>122</v>
      </c>
      <c r="F11" s="367">
        <v>33</v>
      </c>
      <c r="G11" s="367">
        <v>137</v>
      </c>
      <c r="H11" s="367">
        <v>55</v>
      </c>
      <c r="I11" s="367">
        <v>17</v>
      </c>
      <c r="J11" s="367" t="s">
        <v>378</v>
      </c>
      <c r="K11" s="367">
        <v>21</v>
      </c>
      <c r="L11" s="367">
        <v>13</v>
      </c>
      <c r="M11" s="367">
        <v>12</v>
      </c>
      <c r="N11" s="367">
        <v>150</v>
      </c>
      <c r="O11" s="369">
        <v>254</v>
      </c>
    </row>
    <row r="12" spans="1:16" ht="18" customHeight="1" thickBot="1">
      <c r="A12" s="21" t="s">
        <v>43</v>
      </c>
      <c r="B12" s="370">
        <v>629</v>
      </c>
      <c r="C12" s="371">
        <v>54</v>
      </c>
      <c r="D12" s="370" t="s">
        <v>378</v>
      </c>
      <c r="E12" s="371">
        <v>110</v>
      </c>
      <c r="F12" s="370" t="s">
        <v>378</v>
      </c>
      <c r="G12" s="371">
        <v>170</v>
      </c>
      <c r="H12" s="371">
        <v>37</v>
      </c>
      <c r="I12" s="370">
        <v>2</v>
      </c>
      <c r="J12" s="370" t="s">
        <v>378</v>
      </c>
      <c r="K12" s="371">
        <v>39</v>
      </c>
      <c r="L12" s="371">
        <v>29</v>
      </c>
      <c r="M12" s="371">
        <v>29</v>
      </c>
      <c r="N12" s="371">
        <v>79</v>
      </c>
      <c r="O12" s="372">
        <v>79</v>
      </c>
      <c r="P12" s="186"/>
    </row>
    <row r="13" spans="1:16" ht="18" customHeight="1">
      <c r="A13" s="5" t="s">
        <v>365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</row>
    <row r="14" spans="1:16">
      <c r="A14" s="93"/>
    </row>
    <row r="20" spans="19:20">
      <c r="S20" s="4"/>
      <c r="T20" s="4"/>
    </row>
  </sheetData>
  <phoneticPr fontId="28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"/>
  <sheetViews>
    <sheetView showGridLines="0" view="pageBreakPreview" zoomScaleNormal="100" zoomScaleSheetLayoutView="100" workbookViewId="0">
      <selection activeCell="H16" sqref="H16"/>
    </sheetView>
  </sheetViews>
  <sheetFormatPr defaultColWidth="9.1796875" defaultRowHeight="13"/>
  <cols>
    <col min="1" max="1" width="9.7265625" style="5" customWidth="1"/>
    <col min="2" max="2" width="11.7265625" style="5" customWidth="1"/>
    <col min="3" max="3" width="13.1796875" style="5" customWidth="1"/>
    <col min="4" max="6" width="11.7265625" style="5" customWidth="1"/>
    <col min="7" max="7" width="13" style="5" customWidth="1"/>
    <col min="8" max="8" width="11.7265625" style="5" customWidth="1"/>
    <col min="9" max="16384" width="9.1796875" style="5"/>
  </cols>
  <sheetData>
    <row r="1" spans="1:14" s="176" customFormat="1" ht="18" customHeight="1">
      <c r="A1" s="54" t="s">
        <v>115</v>
      </c>
    </row>
    <row r="2" spans="1:14" ht="18" customHeight="1" thickBot="1">
      <c r="A2" s="6" t="s">
        <v>81</v>
      </c>
      <c r="B2" s="7"/>
      <c r="C2" s="7"/>
      <c r="D2" s="7"/>
      <c r="E2" s="7"/>
      <c r="F2" s="7"/>
      <c r="G2" s="7"/>
      <c r="H2" s="123" t="s">
        <v>371</v>
      </c>
    </row>
    <row r="3" spans="1:14" s="6" customFormat="1" ht="18" customHeight="1">
      <c r="A3" s="522"/>
      <c r="B3" s="525" t="s">
        <v>82</v>
      </c>
      <c r="C3" s="528" t="s">
        <v>270</v>
      </c>
      <c r="D3" s="529"/>
      <c r="E3" s="529"/>
      <c r="F3" s="529"/>
      <c r="G3" s="529"/>
      <c r="H3" s="529"/>
    </row>
    <row r="4" spans="1:14" s="6" customFormat="1" ht="18" customHeight="1">
      <c r="A4" s="523"/>
      <c r="B4" s="526"/>
      <c r="C4" s="530" t="s">
        <v>271</v>
      </c>
      <c r="D4" s="531" t="s">
        <v>83</v>
      </c>
      <c r="E4" s="532"/>
      <c r="F4" s="531" t="s">
        <v>84</v>
      </c>
      <c r="G4" s="533"/>
      <c r="H4" s="533"/>
      <c r="N4" s="135"/>
    </row>
    <row r="5" spans="1:14" s="6" customFormat="1" ht="18" customHeight="1">
      <c r="A5" s="524"/>
      <c r="B5" s="527"/>
      <c r="C5" s="527"/>
      <c r="D5" s="43" t="s">
        <v>85</v>
      </c>
      <c r="E5" s="43" t="s">
        <v>86</v>
      </c>
      <c r="F5" s="43" t="s">
        <v>87</v>
      </c>
      <c r="G5" s="43" t="s">
        <v>39</v>
      </c>
      <c r="H5" s="46" t="s">
        <v>88</v>
      </c>
    </row>
    <row r="6" spans="1:14" ht="18" customHeight="1">
      <c r="A6" s="185" t="s">
        <v>41</v>
      </c>
      <c r="B6" s="366">
        <v>172853</v>
      </c>
      <c r="C6" s="367">
        <f t="shared" ref="C6:C15" si="0">SUM(D6:E6)</f>
        <v>381504</v>
      </c>
      <c r="D6" s="366">
        <v>193269</v>
      </c>
      <c r="E6" s="366">
        <v>188235</v>
      </c>
      <c r="F6" s="366">
        <v>48637</v>
      </c>
      <c r="G6" s="366">
        <v>237365</v>
      </c>
      <c r="H6" s="368">
        <v>95502</v>
      </c>
      <c r="I6" s="10"/>
    </row>
    <row r="7" spans="1:14" ht="18" customHeight="1">
      <c r="A7" s="20" t="s">
        <v>45</v>
      </c>
      <c r="B7" s="367">
        <v>30864</v>
      </c>
      <c r="C7" s="367">
        <f t="shared" si="0"/>
        <v>72060</v>
      </c>
      <c r="D7" s="367">
        <v>37086</v>
      </c>
      <c r="E7" s="367">
        <v>34974</v>
      </c>
      <c r="F7" s="367">
        <v>9261</v>
      </c>
      <c r="G7" s="367">
        <v>45370</v>
      </c>
      <c r="H7" s="369">
        <v>17429</v>
      </c>
      <c r="I7" s="10"/>
    </row>
    <row r="8" spans="1:14" ht="18" customHeight="1">
      <c r="A8" s="20" t="s">
        <v>46</v>
      </c>
      <c r="B8" s="502">
        <v>70643</v>
      </c>
      <c r="C8" s="367">
        <f t="shared" si="0"/>
        <v>153082</v>
      </c>
      <c r="D8" s="367">
        <v>80085</v>
      </c>
      <c r="E8" s="367">
        <v>72997</v>
      </c>
      <c r="F8" s="367">
        <v>20390</v>
      </c>
      <c r="G8" s="367">
        <v>100704</v>
      </c>
      <c r="H8" s="369">
        <v>31988</v>
      </c>
      <c r="I8" s="10"/>
    </row>
    <row r="9" spans="1:14" ht="18" customHeight="1">
      <c r="A9" s="20" t="s">
        <v>54</v>
      </c>
      <c r="B9" s="367">
        <v>190940</v>
      </c>
      <c r="C9" s="367">
        <f t="shared" si="0"/>
        <v>414523</v>
      </c>
      <c r="D9" s="367">
        <v>216332</v>
      </c>
      <c r="E9" s="367">
        <v>198191</v>
      </c>
      <c r="F9" s="367">
        <v>47358</v>
      </c>
      <c r="G9" s="367">
        <v>261684</v>
      </c>
      <c r="H9" s="369">
        <v>105481</v>
      </c>
      <c r="I9" s="10"/>
    </row>
    <row r="10" spans="1:14" ht="18" customHeight="1">
      <c r="A10" s="20" t="s">
        <v>40</v>
      </c>
      <c r="B10" s="367">
        <v>80712</v>
      </c>
      <c r="C10" s="367">
        <f t="shared" si="0"/>
        <v>187609</v>
      </c>
      <c r="D10" s="367">
        <v>96024</v>
      </c>
      <c r="E10" s="367">
        <v>91585</v>
      </c>
      <c r="F10" s="367">
        <v>24595</v>
      </c>
      <c r="G10" s="367">
        <v>121233</v>
      </c>
      <c r="H10" s="369">
        <v>41781</v>
      </c>
      <c r="I10" s="10"/>
    </row>
    <row r="11" spans="1:14" ht="18" customHeight="1">
      <c r="A11" s="20" t="s">
        <v>47</v>
      </c>
      <c r="B11" s="367">
        <v>69930</v>
      </c>
      <c r="C11" s="367">
        <f t="shared" si="0"/>
        <v>169217</v>
      </c>
      <c r="D11" s="367">
        <v>85774</v>
      </c>
      <c r="E11" s="367">
        <v>83443</v>
      </c>
      <c r="F11" s="367">
        <v>21800</v>
      </c>
      <c r="G11" s="367">
        <v>103074</v>
      </c>
      <c r="H11" s="369">
        <v>44343</v>
      </c>
      <c r="I11" s="10"/>
    </row>
    <row r="12" spans="1:14" ht="18" customHeight="1">
      <c r="A12" s="20" t="s">
        <v>364</v>
      </c>
      <c r="B12" s="367">
        <v>34497</v>
      </c>
      <c r="C12" s="367">
        <f t="shared" si="0"/>
        <v>72759</v>
      </c>
      <c r="D12" s="367">
        <v>38376</v>
      </c>
      <c r="E12" s="367">
        <v>34383</v>
      </c>
      <c r="F12" s="367">
        <v>9346</v>
      </c>
      <c r="G12" s="367">
        <v>48461</v>
      </c>
      <c r="H12" s="369">
        <v>14952</v>
      </c>
      <c r="I12" s="10"/>
    </row>
    <row r="13" spans="1:14" ht="18" customHeight="1">
      <c r="A13" s="20" t="s">
        <v>44</v>
      </c>
      <c r="B13" s="367">
        <v>21771</v>
      </c>
      <c r="C13" s="367">
        <f t="shared" si="0"/>
        <v>48940</v>
      </c>
      <c r="D13" s="367">
        <v>25570</v>
      </c>
      <c r="E13" s="367">
        <v>23370</v>
      </c>
      <c r="F13" s="367">
        <v>6681</v>
      </c>
      <c r="G13" s="367">
        <v>32633</v>
      </c>
      <c r="H13" s="369">
        <v>9626</v>
      </c>
      <c r="I13" s="10"/>
    </row>
    <row r="14" spans="1:14" s="7" customFormat="1" ht="20.25" customHeight="1">
      <c r="A14" s="350" t="s">
        <v>134</v>
      </c>
      <c r="B14" s="503">
        <v>26233</v>
      </c>
      <c r="C14" s="367">
        <f t="shared" si="0"/>
        <v>61217</v>
      </c>
      <c r="D14" s="503">
        <v>31315</v>
      </c>
      <c r="E14" s="503">
        <v>29902</v>
      </c>
      <c r="F14" s="503">
        <v>8433</v>
      </c>
      <c r="G14" s="503">
        <v>40793</v>
      </c>
      <c r="H14" s="504">
        <v>11991</v>
      </c>
      <c r="I14" s="191"/>
    </row>
    <row r="15" spans="1:14" ht="18" customHeight="1">
      <c r="A15" s="351" t="s">
        <v>43</v>
      </c>
      <c r="B15" s="505">
        <v>17026</v>
      </c>
      <c r="C15" s="367">
        <f t="shared" si="0"/>
        <v>41865</v>
      </c>
      <c r="D15" s="505">
        <v>21238</v>
      </c>
      <c r="E15" s="505">
        <v>20627</v>
      </c>
      <c r="F15" s="505">
        <v>6314</v>
      </c>
      <c r="G15" s="505">
        <v>26139</v>
      </c>
      <c r="H15" s="506">
        <v>9412</v>
      </c>
      <c r="I15" s="10"/>
    </row>
    <row r="16" spans="1:14" ht="21" customHeight="1" thickBot="1">
      <c r="A16" s="103" t="s">
        <v>119</v>
      </c>
      <c r="B16" s="507">
        <f>SUM(B6:B15)</f>
        <v>715469</v>
      </c>
      <c r="C16" s="508">
        <f>SUM(C6:C15)</f>
        <v>1602776</v>
      </c>
      <c r="D16" s="507">
        <f>SUM(D6:D15)</f>
        <v>825069</v>
      </c>
      <c r="E16" s="507">
        <f>SUM(E6:E14)</f>
        <v>757080</v>
      </c>
      <c r="F16" s="507">
        <f>SUM(F6:F15)</f>
        <v>202815</v>
      </c>
      <c r="G16" s="507">
        <f>SUM(G6:G15)</f>
        <v>1017456</v>
      </c>
      <c r="H16" s="509">
        <f>SUM(H6:H15)</f>
        <v>382505</v>
      </c>
    </row>
    <row r="20" spans="18:19">
      <c r="R20" s="4"/>
      <c r="S20" s="4"/>
    </row>
  </sheetData>
  <mergeCells count="6">
    <mergeCell ref="A3:A5"/>
    <mergeCell ref="B3:B5"/>
    <mergeCell ref="C3:H3"/>
    <mergeCell ref="C4:C5"/>
    <mergeCell ref="D4:E4"/>
    <mergeCell ref="F4:H4"/>
  </mergeCells>
  <phoneticPr fontId="28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Footer>&amp;C&amp;P</oddFooter>
  </headerFooter>
  <colBreaks count="1" manualBreakCount="1">
    <brk id="8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6"/>
  <sheetViews>
    <sheetView showGridLines="0" view="pageBreakPreview" zoomScaleNormal="100" zoomScaleSheetLayoutView="100" workbookViewId="0">
      <selection activeCell="A4" sqref="A4"/>
    </sheetView>
  </sheetViews>
  <sheetFormatPr defaultColWidth="9.1796875" defaultRowHeight="13"/>
  <cols>
    <col min="1" max="1" width="12.453125" style="4" customWidth="1"/>
    <col min="2" max="8" width="11.7265625" style="4" customWidth="1"/>
    <col min="9" max="16384" width="9.1796875" style="4"/>
  </cols>
  <sheetData>
    <row r="2" spans="1:14" ht="18" customHeight="1" thickBot="1">
      <c r="A2" s="16" t="s">
        <v>146</v>
      </c>
      <c r="B2" s="66"/>
      <c r="C2" s="66"/>
      <c r="D2" s="66"/>
      <c r="E2" s="66"/>
      <c r="F2" s="66"/>
      <c r="G2" s="66"/>
      <c r="H2" s="121" t="s">
        <v>372</v>
      </c>
    </row>
    <row r="3" spans="1:14" s="16" customFormat="1" ht="18" customHeight="1">
      <c r="A3" s="108"/>
      <c r="B3" s="106" t="s">
        <v>131</v>
      </c>
      <c r="C3" s="106" t="s">
        <v>272</v>
      </c>
      <c r="D3" s="106" t="s">
        <v>120</v>
      </c>
      <c r="E3" s="106" t="s">
        <v>121</v>
      </c>
      <c r="F3" s="106" t="s">
        <v>147</v>
      </c>
      <c r="G3" s="106" t="s">
        <v>287</v>
      </c>
      <c r="H3" s="107" t="s">
        <v>122</v>
      </c>
    </row>
    <row r="4" spans="1:14" ht="18.75" customHeight="1">
      <c r="A4" s="352" t="s">
        <v>41</v>
      </c>
      <c r="B4" s="317">
        <v>15211</v>
      </c>
      <c r="C4" s="510">
        <v>4537</v>
      </c>
      <c r="D4" s="510">
        <v>1103</v>
      </c>
      <c r="E4" s="510">
        <v>1612</v>
      </c>
      <c r="F4" s="510">
        <v>2355</v>
      </c>
      <c r="G4" s="510">
        <v>2467</v>
      </c>
      <c r="H4" s="511">
        <f>B4-SUM(C4:G4)</f>
        <v>3137</v>
      </c>
      <c r="I4" s="188"/>
      <c r="N4" s="17"/>
    </row>
    <row r="5" spans="1:14" ht="18.75" customHeight="1">
      <c r="A5" s="337" t="s">
        <v>45</v>
      </c>
      <c r="B5" s="317">
        <v>6699</v>
      </c>
      <c r="C5" s="315">
        <v>2761</v>
      </c>
      <c r="D5" s="315">
        <v>80</v>
      </c>
      <c r="E5" s="315">
        <v>191</v>
      </c>
      <c r="F5" s="315">
        <v>680</v>
      </c>
      <c r="G5" s="315">
        <v>1784</v>
      </c>
      <c r="H5" s="316">
        <v>1203</v>
      </c>
      <c r="I5" s="188"/>
    </row>
    <row r="6" spans="1:14" ht="18.75" customHeight="1">
      <c r="A6" s="337" t="s">
        <v>46</v>
      </c>
      <c r="B6" s="317">
        <v>6143</v>
      </c>
      <c r="C6" s="315">
        <v>788</v>
      </c>
      <c r="D6" s="315">
        <v>284</v>
      </c>
      <c r="E6" s="315">
        <v>826</v>
      </c>
      <c r="F6" s="315">
        <v>1402</v>
      </c>
      <c r="G6" s="315">
        <v>1470</v>
      </c>
      <c r="H6" s="316">
        <v>1373</v>
      </c>
      <c r="I6" s="188"/>
    </row>
    <row r="7" spans="1:14" ht="18.75" customHeight="1">
      <c r="A7" s="353" t="s">
        <v>54</v>
      </c>
      <c r="B7" s="315">
        <v>23109</v>
      </c>
      <c r="C7" s="315">
        <v>6799</v>
      </c>
      <c r="D7" s="315">
        <v>945</v>
      </c>
      <c r="E7" s="315">
        <v>2339</v>
      </c>
      <c r="F7" s="315">
        <v>2704</v>
      </c>
      <c r="G7" s="315">
        <v>4236</v>
      </c>
      <c r="H7" s="316">
        <v>6086</v>
      </c>
      <c r="I7" s="188"/>
    </row>
    <row r="8" spans="1:14" ht="18.75" customHeight="1">
      <c r="A8" s="337" t="s">
        <v>40</v>
      </c>
      <c r="B8" s="317">
        <v>8786</v>
      </c>
      <c r="C8" s="320">
        <v>1877</v>
      </c>
      <c r="D8" s="315">
        <v>261</v>
      </c>
      <c r="E8" s="315">
        <v>794</v>
      </c>
      <c r="F8" s="315">
        <v>2088</v>
      </c>
      <c r="G8" s="315">
        <v>1878</v>
      </c>
      <c r="H8" s="316">
        <v>1888</v>
      </c>
      <c r="I8" s="188"/>
    </row>
    <row r="9" spans="1:14" ht="18.75" customHeight="1">
      <c r="A9" s="337" t="s">
        <v>47</v>
      </c>
      <c r="B9" s="317">
        <v>12824</v>
      </c>
      <c r="C9" s="315">
        <v>3893</v>
      </c>
      <c r="D9" s="315">
        <v>226</v>
      </c>
      <c r="E9" s="315">
        <v>512</v>
      </c>
      <c r="F9" s="315">
        <v>1671</v>
      </c>
      <c r="G9" s="315">
        <v>4090</v>
      </c>
      <c r="H9" s="316">
        <v>2432</v>
      </c>
      <c r="I9" s="188"/>
    </row>
    <row r="10" spans="1:14" ht="18.75" customHeight="1">
      <c r="A10" s="337" t="s">
        <v>364</v>
      </c>
      <c r="B10" s="317">
        <v>5816</v>
      </c>
      <c r="C10" s="315">
        <v>2376</v>
      </c>
      <c r="D10" s="315">
        <v>104</v>
      </c>
      <c r="E10" s="315">
        <v>386</v>
      </c>
      <c r="F10" s="315">
        <v>702</v>
      </c>
      <c r="G10" s="315">
        <v>1041</v>
      </c>
      <c r="H10" s="316">
        <v>1207</v>
      </c>
      <c r="I10" s="188"/>
    </row>
    <row r="11" spans="1:14" ht="18.75" customHeight="1">
      <c r="A11" s="337" t="s">
        <v>44</v>
      </c>
      <c r="B11" s="317">
        <v>4854</v>
      </c>
      <c r="C11" s="315">
        <v>1492</v>
      </c>
      <c r="D11" s="315">
        <v>98</v>
      </c>
      <c r="E11" s="315">
        <v>176</v>
      </c>
      <c r="F11" s="315">
        <v>769</v>
      </c>
      <c r="G11" s="315">
        <v>1735</v>
      </c>
      <c r="H11" s="316">
        <v>584</v>
      </c>
      <c r="I11" s="188"/>
    </row>
    <row r="12" spans="1:14" s="66" customFormat="1" ht="18.75" customHeight="1">
      <c r="A12" s="354" t="s">
        <v>134</v>
      </c>
      <c r="B12" s="317">
        <f>SUM(C12:H12)</f>
        <v>2928</v>
      </c>
      <c r="C12" s="315">
        <v>857</v>
      </c>
      <c r="D12" s="317">
        <v>97</v>
      </c>
      <c r="E12" s="317">
        <v>358</v>
      </c>
      <c r="F12" s="317">
        <v>314</v>
      </c>
      <c r="G12" s="317">
        <v>702</v>
      </c>
      <c r="H12" s="316">
        <v>600</v>
      </c>
      <c r="I12" s="189"/>
    </row>
    <row r="13" spans="1:14" ht="18.75" customHeight="1">
      <c r="A13" s="337" t="s">
        <v>43</v>
      </c>
      <c r="B13" s="512">
        <v>1191</v>
      </c>
      <c r="C13" s="315">
        <v>289</v>
      </c>
      <c r="D13" s="317">
        <v>24</v>
      </c>
      <c r="E13" s="317">
        <v>56</v>
      </c>
      <c r="F13" s="317">
        <v>269</v>
      </c>
      <c r="G13" s="317">
        <v>287</v>
      </c>
      <c r="H13" s="316">
        <v>266</v>
      </c>
      <c r="I13" s="188"/>
    </row>
    <row r="14" spans="1:14" s="190" customFormat="1" ht="18.75" customHeight="1" thickBot="1">
      <c r="A14" s="109" t="s">
        <v>119</v>
      </c>
      <c r="B14" s="508">
        <f>SUM(B4:B13)</f>
        <v>87561</v>
      </c>
      <c r="C14" s="508">
        <f t="shared" ref="C14:H14" si="0">SUM(C4:C13)</f>
        <v>25669</v>
      </c>
      <c r="D14" s="508">
        <f t="shared" si="0"/>
        <v>3222</v>
      </c>
      <c r="E14" s="508">
        <f t="shared" si="0"/>
        <v>7250</v>
      </c>
      <c r="F14" s="508">
        <f t="shared" si="0"/>
        <v>12954</v>
      </c>
      <c r="G14" s="508">
        <f t="shared" si="0"/>
        <v>19690</v>
      </c>
      <c r="H14" s="513">
        <f t="shared" si="0"/>
        <v>18776</v>
      </c>
    </row>
    <row r="16" spans="1:14">
      <c r="B16" s="188"/>
    </row>
  </sheetData>
  <phoneticPr fontId="28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4"/>
  <sheetViews>
    <sheetView showGridLines="0" view="pageBreakPreview" zoomScaleNormal="100" zoomScaleSheetLayoutView="100" workbookViewId="0">
      <pane xSplit="1" ySplit="3" topLeftCell="B4" activePane="bottomRight" state="frozen"/>
      <selection activeCell="A32" sqref="A32:A34"/>
      <selection pane="topRight" activeCell="A32" sqref="A32:A34"/>
      <selection pane="bottomLeft" activeCell="A32" sqref="A32:A34"/>
      <selection pane="bottomRight" activeCell="A4" sqref="A4:A7"/>
    </sheetView>
  </sheetViews>
  <sheetFormatPr defaultColWidth="9.1796875" defaultRowHeight="13"/>
  <cols>
    <col min="1" max="1" width="7.7265625" style="114" customWidth="1"/>
    <col min="2" max="2" width="9.453125" style="114" customWidth="1"/>
    <col min="3" max="4" width="9.54296875" style="114" bestFit="1" customWidth="1"/>
    <col min="5" max="5" width="10.7265625" style="114" bestFit="1" customWidth="1"/>
    <col min="6" max="7" width="9.54296875" style="114" bestFit="1" customWidth="1"/>
    <col min="8" max="8" width="10.1796875" style="114" customWidth="1"/>
    <col min="9" max="10" width="11" style="114" bestFit="1" customWidth="1"/>
    <col min="11" max="16384" width="9.1796875" style="114"/>
  </cols>
  <sheetData>
    <row r="1" spans="1:10" ht="18" customHeight="1" thickBot="1">
      <c r="A1" s="6" t="s">
        <v>123</v>
      </c>
      <c r="J1" s="145" t="s">
        <v>174</v>
      </c>
    </row>
    <row r="2" spans="1:10" s="6" customFormat="1" ht="20.25" customHeight="1">
      <c r="A2" s="538"/>
      <c r="B2" s="537" t="s">
        <v>89</v>
      </c>
      <c r="C2" s="537" t="s">
        <v>90</v>
      </c>
      <c r="D2" s="537"/>
      <c r="E2" s="537"/>
      <c r="F2" s="537" t="s">
        <v>91</v>
      </c>
      <c r="G2" s="537"/>
      <c r="H2" s="537"/>
      <c r="I2" s="528"/>
      <c r="J2" s="528" t="s">
        <v>92</v>
      </c>
    </row>
    <row r="3" spans="1:10" s="6" customFormat="1" ht="30" customHeight="1">
      <c r="A3" s="539"/>
      <c r="B3" s="540"/>
      <c r="C3" s="43" t="s">
        <v>273</v>
      </c>
      <c r="D3" s="43" t="s">
        <v>93</v>
      </c>
      <c r="E3" s="44" t="s">
        <v>94</v>
      </c>
      <c r="F3" s="43" t="s">
        <v>95</v>
      </c>
      <c r="G3" s="43" t="s">
        <v>96</v>
      </c>
      <c r="H3" s="44" t="s">
        <v>132</v>
      </c>
      <c r="I3" s="45" t="s">
        <v>94</v>
      </c>
      <c r="J3" s="531"/>
    </row>
    <row r="4" spans="1:10" ht="18" customHeight="1">
      <c r="A4" s="534" t="s">
        <v>50</v>
      </c>
      <c r="B4" s="115" t="s">
        <v>136</v>
      </c>
      <c r="C4" s="131">
        <v>3954</v>
      </c>
      <c r="D4" s="131">
        <v>2715</v>
      </c>
      <c r="E4" s="124">
        <v>1239</v>
      </c>
      <c r="F4" s="131">
        <v>13114</v>
      </c>
      <c r="G4" s="131">
        <v>14426</v>
      </c>
      <c r="H4" s="131">
        <v>-63</v>
      </c>
      <c r="I4" s="125">
        <v>-1375</v>
      </c>
      <c r="J4" s="125">
        <v>-136</v>
      </c>
    </row>
    <row r="5" spans="1:10" ht="18" customHeight="1">
      <c r="A5" s="535"/>
      <c r="B5" s="115" t="s">
        <v>260</v>
      </c>
      <c r="C5" s="131">
        <v>3850</v>
      </c>
      <c r="D5" s="131">
        <v>2947</v>
      </c>
      <c r="E5" s="124">
        <v>903</v>
      </c>
      <c r="F5" s="131">
        <v>15359</v>
      </c>
      <c r="G5" s="131">
        <v>13964</v>
      </c>
      <c r="H5" s="131">
        <v>-50</v>
      </c>
      <c r="I5" s="125">
        <v>1345</v>
      </c>
      <c r="J5" s="125">
        <v>2248</v>
      </c>
    </row>
    <row r="6" spans="1:10" ht="18" customHeight="1">
      <c r="A6" s="535"/>
      <c r="B6" s="193" t="s">
        <v>292</v>
      </c>
      <c r="C6" s="130">
        <v>2933</v>
      </c>
      <c r="D6" s="130">
        <v>3142</v>
      </c>
      <c r="E6" s="126">
        <v>-209</v>
      </c>
      <c r="F6" s="130">
        <v>13557</v>
      </c>
      <c r="G6" s="130">
        <v>14794</v>
      </c>
      <c r="H6" s="130">
        <v>-93</v>
      </c>
      <c r="I6" s="127">
        <v>-1330</v>
      </c>
      <c r="J6" s="127">
        <v>-1539</v>
      </c>
    </row>
    <row r="7" spans="1:10" ht="18" customHeight="1">
      <c r="A7" s="536"/>
      <c r="B7" s="193" t="s">
        <v>373</v>
      </c>
      <c r="C7" s="373">
        <f>196+179+155+194+177+206+231+191+210+209+169+168</f>
        <v>2285</v>
      </c>
      <c r="D7" s="373">
        <f>510+325+348+289+311+266+284+288+312+309+320+294</f>
        <v>3856</v>
      </c>
      <c r="E7" s="374">
        <f>C7-D7</f>
        <v>-1571</v>
      </c>
      <c r="F7" s="373">
        <f>1089+1067+2433+1676+1085+1204+1245+1051+1226+1283+935+1177</f>
        <v>15471</v>
      </c>
      <c r="G7" s="373">
        <f>1066+1042+2851+1614+1117+1083+1109+1091+1067+1118+1023+1208</f>
        <v>15389</v>
      </c>
      <c r="H7" s="373">
        <f>23-28+23-26+44-31+30-18+7-20+27-23+27-25+22-23+19-22+20-19+23-16+15-17</f>
        <v>12</v>
      </c>
      <c r="I7" s="375">
        <f>F7-G7+H7</f>
        <v>94</v>
      </c>
      <c r="J7" s="375">
        <f>E7+I7</f>
        <v>-1477</v>
      </c>
    </row>
    <row r="8" spans="1:10" ht="18" customHeight="1">
      <c r="A8" s="534" t="s">
        <v>59</v>
      </c>
      <c r="B8" s="115" t="s">
        <v>136</v>
      </c>
      <c r="C8" s="131">
        <v>732</v>
      </c>
      <c r="D8" s="131">
        <v>608</v>
      </c>
      <c r="E8" s="124">
        <v>124</v>
      </c>
      <c r="F8" s="131">
        <v>2440</v>
      </c>
      <c r="G8" s="131">
        <v>2789</v>
      </c>
      <c r="H8" s="131">
        <v>-4</v>
      </c>
      <c r="I8" s="125">
        <v>-353</v>
      </c>
      <c r="J8" s="125">
        <v>-229</v>
      </c>
    </row>
    <row r="9" spans="1:10" ht="18" customHeight="1">
      <c r="A9" s="535"/>
      <c r="B9" s="115" t="s">
        <v>261</v>
      </c>
      <c r="C9" s="131">
        <v>619</v>
      </c>
      <c r="D9" s="131">
        <v>651</v>
      </c>
      <c r="E9" s="124">
        <v>-32</v>
      </c>
      <c r="F9" s="131">
        <v>2755</v>
      </c>
      <c r="G9" s="131">
        <v>2652</v>
      </c>
      <c r="H9" s="131">
        <v>-142</v>
      </c>
      <c r="I9" s="125">
        <v>-39</v>
      </c>
      <c r="J9" s="125">
        <v>-71</v>
      </c>
    </row>
    <row r="10" spans="1:10" ht="18" customHeight="1">
      <c r="A10" s="535"/>
      <c r="B10" s="193" t="s">
        <v>292</v>
      </c>
      <c r="C10" s="130">
        <v>564</v>
      </c>
      <c r="D10" s="130">
        <v>689</v>
      </c>
      <c r="E10" s="126">
        <v>-125</v>
      </c>
      <c r="F10" s="130">
        <v>2861</v>
      </c>
      <c r="G10" s="130">
        <v>3070</v>
      </c>
      <c r="H10" s="130">
        <v>-122</v>
      </c>
      <c r="I10" s="127">
        <v>-331</v>
      </c>
      <c r="J10" s="127">
        <v>-456</v>
      </c>
    </row>
    <row r="11" spans="1:10" ht="18" customHeight="1">
      <c r="A11" s="536"/>
      <c r="B11" s="193" t="s">
        <v>373</v>
      </c>
      <c r="C11" s="373">
        <v>432</v>
      </c>
      <c r="D11" s="373">
        <v>784</v>
      </c>
      <c r="E11" s="374">
        <f>C11-D11</f>
        <v>-352</v>
      </c>
      <c r="F11" s="373">
        <v>3485</v>
      </c>
      <c r="G11" s="373">
        <v>3222</v>
      </c>
      <c r="H11" s="373">
        <v>-105</v>
      </c>
      <c r="I11" s="375">
        <f>F11-G11+H11</f>
        <v>158</v>
      </c>
      <c r="J11" s="375">
        <v>-194</v>
      </c>
    </row>
    <row r="12" spans="1:10" ht="18" customHeight="1">
      <c r="A12" s="534" t="s">
        <v>49</v>
      </c>
      <c r="B12" s="115" t="s">
        <v>136</v>
      </c>
      <c r="C12" s="131">
        <v>1790</v>
      </c>
      <c r="D12" s="131">
        <v>905</v>
      </c>
      <c r="E12" s="124">
        <v>885</v>
      </c>
      <c r="F12" s="131">
        <v>7707</v>
      </c>
      <c r="G12" s="131">
        <v>8613</v>
      </c>
      <c r="H12" s="131">
        <v>35</v>
      </c>
      <c r="I12" s="125">
        <v>-871</v>
      </c>
      <c r="J12" s="125">
        <v>14</v>
      </c>
    </row>
    <row r="13" spans="1:10" ht="18" customHeight="1">
      <c r="A13" s="541"/>
      <c r="B13" s="115" t="s">
        <v>261</v>
      </c>
      <c r="C13" s="131">
        <v>1721</v>
      </c>
      <c r="D13" s="131">
        <v>1016</v>
      </c>
      <c r="E13" s="124">
        <v>705</v>
      </c>
      <c r="F13" s="131">
        <v>8441</v>
      </c>
      <c r="G13" s="131">
        <v>8455</v>
      </c>
      <c r="H13" s="131">
        <v>-81</v>
      </c>
      <c r="I13" s="125">
        <v>-95</v>
      </c>
      <c r="J13" s="125">
        <v>610</v>
      </c>
    </row>
    <row r="14" spans="1:10" ht="18" customHeight="1">
      <c r="A14" s="541"/>
      <c r="B14" s="193" t="s">
        <v>292</v>
      </c>
      <c r="C14" s="130">
        <v>1441</v>
      </c>
      <c r="D14" s="130">
        <v>1153</v>
      </c>
      <c r="E14" s="126">
        <v>288</v>
      </c>
      <c r="F14" s="130">
        <v>8526</v>
      </c>
      <c r="G14" s="130">
        <v>8703</v>
      </c>
      <c r="H14" s="130">
        <v>-178</v>
      </c>
      <c r="I14" s="127">
        <v>-355</v>
      </c>
      <c r="J14" s="127">
        <v>-67</v>
      </c>
    </row>
    <row r="15" spans="1:10" ht="18" customHeight="1">
      <c r="A15" s="542"/>
      <c r="B15" s="193" t="s">
        <v>373</v>
      </c>
      <c r="C15" s="373">
        <v>1302</v>
      </c>
      <c r="D15" s="373">
        <v>1338</v>
      </c>
      <c r="E15" s="374">
        <v>-36</v>
      </c>
      <c r="F15" s="373">
        <v>8932</v>
      </c>
      <c r="G15" s="373">
        <v>9008</v>
      </c>
      <c r="H15" s="373">
        <v>-98</v>
      </c>
      <c r="I15" s="375">
        <v>-174</v>
      </c>
      <c r="J15" s="375">
        <v>-210</v>
      </c>
    </row>
    <row r="16" spans="1:10" ht="18" customHeight="1">
      <c r="A16" s="534" t="s">
        <v>53</v>
      </c>
      <c r="B16" s="115" t="s">
        <v>136</v>
      </c>
      <c r="C16" s="131">
        <v>4412</v>
      </c>
      <c r="D16" s="131">
        <v>2644</v>
      </c>
      <c r="E16" s="124">
        <v>1768</v>
      </c>
      <c r="F16" s="131">
        <v>14949</v>
      </c>
      <c r="G16" s="131">
        <v>16809</v>
      </c>
      <c r="H16" s="131">
        <v>19</v>
      </c>
      <c r="I16" s="125">
        <v>-1841</v>
      </c>
      <c r="J16" s="125">
        <v>-73</v>
      </c>
    </row>
    <row r="17" spans="1:10" ht="18" customHeight="1">
      <c r="A17" s="541"/>
      <c r="B17" s="115" t="s">
        <v>261</v>
      </c>
      <c r="C17" s="131">
        <v>4017</v>
      </c>
      <c r="D17" s="131">
        <v>3032</v>
      </c>
      <c r="E17" s="124">
        <v>985</v>
      </c>
      <c r="F17" s="131">
        <v>17645</v>
      </c>
      <c r="G17" s="131">
        <v>17321</v>
      </c>
      <c r="H17" s="131">
        <v>-485</v>
      </c>
      <c r="I17" s="125">
        <v>-161</v>
      </c>
      <c r="J17" s="125">
        <v>824</v>
      </c>
    </row>
    <row r="18" spans="1:10" ht="18" customHeight="1">
      <c r="A18" s="541"/>
      <c r="B18" s="193" t="s">
        <v>292</v>
      </c>
      <c r="C18" s="130">
        <v>3250</v>
      </c>
      <c r="D18" s="130">
        <v>3197</v>
      </c>
      <c r="E18" s="126">
        <v>53</v>
      </c>
      <c r="F18" s="130">
        <v>14863</v>
      </c>
      <c r="G18" s="130">
        <v>17538</v>
      </c>
      <c r="H18" s="130">
        <v>-234</v>
      </c>
      <c r="I18" s="127">
        <v>-2909</v>
      </c>
      <c r="J18" s="127">
        <v>-2856</v>
      </c>
    </row>
    <row r="19" spans="1:10" ht="18" customHeight="1">
      <c r="A19" s="542"/>
      <c r="B19" s="193" t="s">
        <v>373</v>
      </c>
      <c r="C19" s="373">
        <v>2524</v>
      </c>
      <c r="D19" s="373">
        <v>3927</v>
      </c>
      <c r="E19" s="374">
        <f>C19-D19</f>
        <v>-1403</v>
      </c>
      <c r="F19" s="373">
        <v>19940</v>
      </c>
      <c r="G19" s="373">
        <v>18993</v>
      </c>
      <c r="H19" s="373">
        <v>-56</v>
      </c>
      <c r="I19" s="375">
        <f>F19-G19+H19</f>
        <v>891</v>
      </c>
      <c r="J19" s="375">
        <f>E19+I19</f>
        <v>-512</v>
      </c>
    </row>
    <row r="20" spans="1:10" ht="18" customHeight="1">
      <c r="A20" s="534" t="s">
        <v>60</v>
      </c>
      <c r="B20" s="143" t="s">
        <v>136</v>
      </c>
      <c r="C20" s="132">
        <v>2073</v>
      </c>
      <c r="D20" s="132">
        <v>1102</v>
      </c>
      <c r="E20" s="128">
        <v>971</v>
      </c>
      <c r="F20" s="132">
        <v>8397</v>
      </c>
      <c r="G20" s="132">
        <v>8402</v>
      </c>
      <c r="H20" s="132">
        <v>-17</v>
      </c>
      <c r="I20" s="129">
        <v>-22</v>
      </c>
      <c r="J20" s="129">
        <v>949</v>
      </c>
    </row>
    <row r="21" spans="1:10" ht="18" customHeight="1">
      <c r="A21" s="541"/>
      <c r="B21" s="115" t="s">
        <v>261</v>
      </c>
      <c r="C21" s="131">
        <v>1913</v>
      </c>
      <c r="D21" s="131">
        <v>1295</v>
      </c>
      <c r="E21" s="124">
        <v>618</v>
      </c>
      <c r="F21" s="131">
        <v>8825</v>
      </c>
      <c r="G21" s="131">
        <v>8283</v>
      </c>
      <c r="H21" s="131">
        <v>-234</v>
      </c>
      <c r="I21" s="125">
        <v>308</v>
      </c>
      <c r="J21" s="125">
        <v>926</v>
      </c>
    </row>
    <row r="22" spans="1:10" ht="18" customHeight="1">
      <c r="A22" s="541"/>
      <c r="B22" s="193" t="s">
        <v>292</v>
      </c>
      <c r="C22" s="130">
        <v>1703</v>
      </c>
      <c r="D22" s="130">
        <v>1436</v>
      </c>
      <c r="E22" s="126">
        <v>267</v>
      </c>
      <c r="F22" s="130">
        <v>8471</v>
      </c>
      <c r="G22" s="130">
        <v>8887</v>
      </c>
      <c r="H22" s="130">
        <v>64</v>
      </c>
      <c r="I22" s="127">
        <v>-352</v>
      </c>
      <c r="J22" s="127">
        <v>-85</v>
      </c>
    </row>
    <row r="23" spans="1:10" ht="18" customHeight="1">
      <c r="A23" s="542"/>
      <c r="B23" s="193" t="s">
        <v>373</v>
      </c>
      <c r="C23" s="376">
        <v>1324</v>
      </c>
      <c r="D23" s="376">
        <v>1700</v>
      </c>
      <c r="E23" s="374">
        <v>-376</v>
      </c>
      <c r="F23" s="376">
        <v>9993</v>
      </c>
      <c r="G23" s="376">
        <v>9822</v>
      </c>
      <c r="H23" s="376">
        <v>-12</v>
      </c>
      <c r="I23" s="375">
        <v>159</v>
      </c>
      <c r="J23" s="375">
        <v>-217</v>
      </c>
    </row>
    <row r="24" spans="1:10" ht="18" customHeight="1">
      <c r="A24" s="534" t="s">
        <v>51</v>
      </c>
      <c r="B24" s="143" t="s">
        <v>136</v>
      </c>
      <c r="C24" s="132">
        <v>1517</v>
      </c>
      <c r="D24" s="132">
        <v>1498</v>
      </c>
      <c r="E24" s="128">
        <v>19</v>
      </c>
      <c r="F24" s="132">
        <v>5904</v>
      </c>
      <c r="G24" s="132">
        <v>5791</v>
      </c>
      <c r="H24" s="132">
        <v>30</v>
      </c>
      <c r="I24" s="129">
        <v>143</v>
      </c>
      <c r="J24" s="129">
        <v>162</v>
      </c>
    </row>
    <row r="25" spans="1:10" ht="18" customHeight="1">
      <c r="A25" s="535"/>
      <c r="B25" s="115" t="s">
        <v>261</v>
      </c>
      <c r="C25" s="131">
        <v>1431</v>
      </c>
      <c r="D25" s="131">
        <v>1597</v>
      </c>
      <c r="E25" s="124">
        <v>-166</v>
      </c>
      <c r="F25" s="131">
        <v>6292</v>
      </c>
      <c r="G25" s="131">
        <v>5660</v>
      </c>
      <c r="H25" s="131">
        <v>97</v>
      </c>
      <c r="I25" s="125">
        <v>729</v>
      </c>
      <c r="J25" s="125">
        <v>563</v>
      </c>
    </row>
    <row r="26" spans="1:10" ht="18" customHeight="1">
      <c r="A26" s="535"/>
      <c r="B26" s="193" t="s">
        <v>292</v>
      </c>
      <c r="C26" s="130">
        <v>1259</v>
      </c>
      <c r="D26" s="130">
        <v>1616</v>
      </c>
      <c r="E26" s="126">
        <v>-357</v>
      </c>
      <c r="F26" s="130">
        <v>5518</v>
      </c>
      <c r="G26" s="130">
        <v>6051</v>
      </c>
      <c r="H26" s="130">
        <v>-21</v>
      </c>
      <c r="I26" s="127">
        <v>-554</v>
      </c>
      <c r="J26" s="127">
        <v>-911</v>
      </c>
    </row>
    <row r="27" spans="1:10" ht="18" customHeight="1">
      <c r="A27" s="536"/>
      <c r="B27" s="193" t="s">
        <v>373</v>
      </c>
      <c r="C27" s="376">
        <v>987</v>
      </c>
      <c r="D27" s="376">
        <v>1928</v>
      </c>
      <c r="E27" s="374">
        <v>-941</v>
      </c>
      <c r="F27" s="376">
        <v>7192</v>
      </c>
      <c r="G27" s="376">
        <v>6752</v>
      </c>
      <c r="H27" s="376">
        <v>-1</v>
      </c>
      <c r="I27" s="375">
        <v>440</v>
      </c>
      <c r="J27" s="375">
        <v>-501</v>
      </c>
    </row>
    <row r="28" spans="1:10" ht="18" customHeight="1">
      <c r="A28" s="534" t="s">
        <v>347</v>
      </c>
      <c r="B28" s="115" t="s">
        <v>348</v>
      </c>
      <c r="C28" s="131">
        <v>816</v>
      </c>
      <c r="D28" s="131">
        <v>442</v>
      </c>
      <c r="E28" s="124">
        <v>374</v>
      </c>
      <c r="F28" s="131">
        <v>4704</v>
      </c>
      <c r="G28" s="131">
        <v>4932</v>
      </c>
      <c r="H28" s="131">
        <v>-5</v>
      </c>
      <c r="I28" s="125">
        <v>-233</v>
      </c>
      <c r="J28" s="125">
        <v>141</v>
      </c>
    </row>
    <row r="29" spans="1:10" ht="18" customHeight="1">
      <c r="A29" s="535"/>
      <c r="B29" s="115" t="s">
        <v>349</v>
      </c>
      <c r="C29" s="131">
        <v>790</v>
      </c>
      <c r="D29" s="131">
        <v>490</v>
      </c>
      <c r="E29" s="124">
        <v>300</v>
      </c>
      <c r="F29" s="131">
        <v>5351</v>
      </c>
      <c r="G29" s="131">
        <v>5059</v>
      </c>
      <c r="H29" s="131">
        <v>-138</v>
      </c>
      <c r="I29" s="125">
        <v>154</v>
      </c>
      <c r="J29" s="125">
        <v>454</v>
      </c>
    </row>
    <row r="30" spans="1:10" ht="18" customHeight="1">
      <c r="A30" s="535"/>
      <c r="B30" s="193" t="s">
        <v>292</v>
      </c>
      <c r="C30" s="130">
        <v>653</v>
      </c>
      <c r="D30" s="130">
        <v>565</v>
      </c>
      <c r="E30" s="126">
        <v>88</v>
      </c>
      <c r="F30" s="130">
        <v>4682</v>
      </c>
      <c r="G30" s="130">
        <v>4673</v>
      </c>
      <c r="H30" s="130">
        <v>-139</v>
      </c>
      <c r="I30" s="127">
        <v>-130</v>
      </c>
      <c r="J30" s="127">
        <v>-42</v>
      </c>
    </row>
    <row r="31" spans="1:10" ht="18" customHeight="1">
      <c r="A31" s="536"/>
      <c r="B31" s="193" t="s">
        <v>373</v>
      </c>
      <c r="C31" s="373">
        <v>579</v>
      </c>
      <c r="D31" s="373">
        <v>642</v>
      </c>
      <c r="E31" s="377">
        <v>-63</v>
      </c>
      <c r="F31" s="373">
        <v>5072</v>
      </c>
      <c r="G31" s="373">
        <v>4830</v>
      </c>
      <c r="H31" s="373">
        <v>-99</v>
      </c>
      <c r="I31" s="378">
        <v>143</v>
      </c>
      <c r="J31" s="378">
        <v>80</v>
      </c>
    </row>
    <row r="32" spans="1:10" ht="18" customHeight="1">
      <c r="A32" s="534" t="s">
        <v>48</v>
      </c>
      <c r="B32" s="115" t="s">
        <v>136</v>
      </c>
      <c r="C32" s="131">
        <v>477</v>
      </c>
      <c r="D32" s="131">
        <v>309</v>
      </c>
      <c r="E32" s="124">
        <v>168</v>
      </c>
      <c r="F32" s="131">
        <v>2301</v>
      </c>
      <c r="G32" s="131">
        <v>2129</v>
      </c>
      <c r="H32" s="131">
        <v>-41</v>
      </c>
      <c r="I32" s="125">
        <v>131</v>
      </c>
      <c r="J32" s="125">
        <v>299</v>
      </c>
    </row>
    <row r="33" spans="1:11" ht="18" customHeight="1">
      <c r="A33" s="535"/>
      <c r="B33" s="115" t="s">
        <v>261</v>
      </c>
      <c r="C33" s="131">
        <v>456</v>
      </c>
      <c r="D33" s="131">
        <v>387</v>
      </c>
      <c r="E33" s="124">
        <v>69</v>
      </c>
      <c r="F33" s="131">
        <v>2667</v>
      </c>
      <c r="G33" s="131">
        <v>2100</v>
      </c>
      <c r="H33" s="131">
        <v>-175</v>
      </c>
      <c r="I33" s="125">
        <v>392</v>
      </c>
      <c r="J33" s="125">
        <v>461</v>
      </c>
    </row>
    <row r="34" spans="1:11" ht="18" customHeight="1">
      <c r="A34" s="535"/>
      <c r="B34" s="193" t="s">
        <v>292</v>
      </c>
      <c r="C34" s="130">
        <v>399</v>
      </c>
      <c r="D34" s="130">
        <v>375</v>
      </c>
      <c r="E34" s="126">
        <v>24</v>
      </c>
      <c r="F34" s="130">
        <v>2567</v>
      </c>
      <c r="G34" s="130">
        <v>2646</v>
      </c>
      <c r="H34" s="130">
        <v>-12</v>
      </c>
      <c r="I34" s="127">
        <v>-91</v>
      </c>
      <c r="J34" s="127">
        <v>-67</v>
      </c>
    </row>
    <row r="35" spans="1:11" ht="18" customHeight="1">
      <c r="A35" s="536"/>
      <c r="B35" s="193" t="s">
        <v>373</v>
      </c>
      <c r="C35" s="373">
        <v>286</v>
      </c>
      <c r="D35" s="373">
        <v>462</v>
      </c>
      <c r="E35" s="374">
        <v>-176</v>
      </c>
      <c r="F35" s="373">
        <v>2888</v>
      </c>
      <c r="G35" s="373">
        <v>2834</v>
      </c>
      <c r="H35" s="373">
        <v>5</v>
      </c>
      <c r="I35" s="375">
        <v>59</v>
      </c>
      <c r="J35" s="375">
        <v>-117</v>
      </c>
    </row>
    <row r="36" spans="1:11" ht="18" customHeight="1">
      <c r="A36" s="534" t="s">
        <v>134</v>
      </c>
      <c r="B36" s="115" t="s">
        <v>136</v>
      </c>
      <c r="C36" s="131">
        <v>655</v>
      </c>
      <c r="D36" s="131">
        <v>272</v>
      </c>
      <c r="E36" s="124">
        <v>383</v>
      </c>
      <c r="F36" s="131">
        <v>3270</v>
      </c>
      <c r="G36" s="131">
        <v>3291</v>
      </c>
      <c r="H36" s="131">
        <v>18</v>
      </c>
      <c r="I36" s="125">
        <v>-3</v>
      </c>
      <c r="J36" s="125">
        <v>380</v>
      </c>
    </row>
    <row r="37" spans="1:11" ht="18" customHeight="1">
      <c r="A37" s="535"/>
      <c r="B37" s="115" t="s">
        <v>261</v>
      </c>
      <c r="C37" s="131">
        <v>642</v>
      </c>
      <c r="D37" s="131">
        <v>314</v>
      </c>
      <c r="E37" s="124">
        <v>328</v>
      </c>
      <c r="F37" s="131">
        <v>3713</v>
      </c>
      <c r="G37" s="131">
        <v>3353</v>
      </c>
      <c r="H37" s="131">
        <v>-53</v>
      </c>
      <c r="I37" s="125">
        <v>307</v>
      </c>
      <c r="J37" s="125">
        <v>635</v>
      </c>
    </row>
    <row r="38" spans="1:11" ht="18" customHeight="1">
      <c r="A38" s="535"/>
      <c r="B38" s="193" t="s">
        <v>292</v>
      </c>
      <c r="C38" s="130">
        <v>496</v>
      </c>
      <c r="D38" s="130">
        <v>369</v>
      </c>
      <c r="E38" s="126">
        <v>127</v>
      </c>
      <c r="F38" s="130">
        <v>3210</v>
      </c>
      <c r="G38" s="130">
        <v>3128</v>
      </c>
      <c r="H38" s="130">
        <v>-77</v>
      </c>
      <c r="I38" s="127">
        <v>5</v>
      </c>
      <c r="J38" s="127">
        <v>132</v>
      </c>
    </row>
    <row r="39" spans="1:11" ht="18" customHeight="1">
      <c r="A39" s="536"/>
      <c r="B39" s="193" t="s">
        <v>373</v>
      </c>
      <c r="C39" s="373">
        <v>472</v>
      </c>
      <c r="D39" s="373">
        <v>407</v>
      </c>
      <c r="E39" s="374">
        <f>C39-D39</f>
        <v>65</v>
      </c>
      <c r="F39" s="373">
        <v>3368</v>
      </c>
      <c r="G39" s="373">
        <v>3418</v>
      </c>
      <c r="H39" s="373">
        <v>-46</v>
      </c>
      <c r="I39" s="375">
        <f>F39-G39+H39</f>
        <v>-96</v>
      </c>
      <c r="J39" s="375">
        <f>E39+I39</f>
        <v>-31</v>
      </c>
      <c r="K39" s="5"/>
    </row>
    <row r="40" spans="1:11" ht="18" customHeight="1">
      <c r="A40" s="543" t="s">
        <v>62</v>
      </c>
      <c r="B40" s="143" t="s">
        <v>136</v>
      </c>
      <c r="C40" s="132">
        <v>454</v>
      </c>
      <c r="D40" s="132">
        <v>242</v>
      </c>
      <c r="E40" s="128">
        <v>212</v>
      </c>
      <c r="F40" s="132">
        <v>1933</v>
      </c>
      <c r="G40" s="132">
        <v>1569</v>
      </c>
      <c r="H40" s="132">
        <v>-117</v>
      </c>
      <c r="I40" s="129">
        <v>247</v>
      </c>
      <c r="J40" s="129">
        <v>459</v>
      </c>
    </row>
    <row r="41" spans="1:11" ht="18" customHeight="1">
      <c r="A41" s="544"/>
      <c r="B41" s="115" t="s">
        <v>261</v>
      </c>
      <c r="C41" s="131">
        <v>410</v>
      </c>
      <c r="D41" s="131">
        <v>262</v>
      </c>
      <c r="E41" s="124">
        <v>148</v>
      </c>
      <c r="F41" s="131">
        <v>1837</v>
      </c>
      <c r="G41" s="131">
        <v>1473</v>
      </c>
      <c r="H41" s="131">
        <v>-28</v>
      </c>
      <c r="I41" s="125">
        <v>336</v>
      </c>
      <c r="J41" s="125">
        <v>484</v>
      </c>
    </row>
    <row r="42" spans="1:11" ht="18" customHeight="1">
      <c r="A42" s="544"/>
      <c r="B42" s="193" t="s">
        <v>292</v>
      </c>
      <c r="C42" s="130">
        <v>394</v>
      </c>
      <c r="D42" s="130">
        <v>308</v>
      </c>
      <c r="E42" s="126">
        <v>86</v>
      </c>
      <c r="F42" s="130">
        <v>1874</v>
      </c>
      <c r="G42" s="130">
        <v>1738</v>
      </c>
      <c r="H42" s="130">
        <v>-19</v>
      </c>
      <c r="I42" s="127">
        <v>117</v>
      </c>
      <c r="J42" s="127">
        <v>203</v>
      </c>
    </row>
    <row r="43" spans="1:11" ht="18" customHeight="1" thickBot="1">
      <c r="A43" s="545"/>
      <c r="B43" s="514" t="s">
        <v>373</v>
      </c>
      <c r="C43" s="515">
        <v>284</v>
      </c>
      <c r="D43" s="515">
        <v>403</v>
      </c>
      <c r="E43" s="516">
        <v>-119</v>
      </c>
      <c r="F43" s="515">
        <v>1543</v>
      </c>
      <c r="G43" s="515">
        <v>1560</v>
      </c>
      <c r="H43" s="515">
        <v>-17</v>
      </c>
      <c r="I43" s="517">
        <v>-7</v>
      </c>
      <c r="J43" s="517">
        <v>-143</v>
      </c>
    </row>
    <row r="44" spans="1:11">
      <c r="A44" s="116"/>
    </row>
  </sheetData>
  <sheetProtection selectLockedCells="1" selectUnlockedCells="1"/>
  <mergeCells count="15">
    <mergeCell ref="A8:A11"/>
    <mergeCell ref="A12:A15"/>
    <mergeCell ref="A16:A19"/>
    <mergeCell ref="A20:A23"/>
    <mergeCell ref="A40:A43"/>
    <mergeCell ref="A36:A39"/>
    <mergeCell ref="A24:A27"/>
    <mergeCell ref="A28:A31"/>
    <mergeCell ref="A32:A35"/>
    <mergeCell ref="A4:A7"/>
    <mergeCell ref="C2:E2"/>
    <mergeCell ref="F2:I2"/>
    <mergeCell ref="J2:J3"/>
    <mergeCell ref="A2:A3"/>
    <mergeCell ref="B2:B3"/>
  </mergeCells>
  <phoneticPr fontId="3"/>
  <pageMargins left="0.74803149606299213" right="0.74803149606299213" top="0.98425196850393704" bottom="0.98425196850393704" header="0.51181102362204722" footer="0.51181102362204722"/>
  <pageSetup paperSize="9" scale="90" firstPageNumber="6" orientation="portrait" useFirstPageNumber="1" r:id="rId1"/>
  <headerFooter alignWithMargins="0">
    <oddFooter>&amp;C&amp;P</oddFooter>
  </headerFooter>
  <colBreaks count="1" manualBreakCount="1">
    <brk id="10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5"/>
  <sheetViews>
    <sheetView showGridLines="0" view="pageBreakPreview" zoomScale="80" zoomScaleNormal="100" zoomScaleSheetLayoutView="80" workbookViewId="0">
      <selection activeCell="Q27" sqref="Q27"/>
    </sheetView>
  </sheetViews>
  <sheetFormatPr defaultColWidth="9.1796875" defaultRowHeight="19" customHeight="1"/>
  <cols>
    <col min="1" max="1" width="11.7265625" style="3" customWidth="1"/>
    <col min="2" max="15" width="11" style="3" customWidth="1"/>
    <col min="16" max="16" width="13" style="3" bestFit="1" customWidth="1"/>
    <col min="17" max="17" width="14" style="3" bestFit="1" customWidth="1"/>
    <col min="18" max="16384" width="9.1796875" style="3"/>
  </cols>
  <sheetData>
    <row r="1" spans="1:20" ht="19" customHeight="1" thickBot="1">
      <c r="A1" s="60" t="s">
        <v>124</v>
      </c>
      <c r="B1" s="22"/>
      <c r="C1" s="22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17" t="s">
        <v>329</v>
      </c>
    </row>
    <row r="2" spans="1:20" s="9" customFormat="1" ht="30" customHeight="1">
      <c r="A2" s="23"/>
      <c r="B2" s="48" t="s">
        <v>180</v>
      </c>
      <c r="C2" s="49" t="s">
        <v>52</v>
      </c>
      <c r="D2" s="49" t="s">
        <v>181</v>
      </c>
      <c r="E2" s="49" t="s">
        <v>182</v>
      </c>
      <c r="F2" s="49" t="s">
        <v>183</v>
      </c>
      <c r="G2" s="49" t="s">
        <v>184</v>
      </c>
      <c r="H2" s="50" t="s">
        <v>185</v>
      </c>
      <c r="I2" s="141" t="s">
        <v>186</v>
      </c>
      <c r="J2" s="49" t="s">
        <v>187</v>
      </c>
      <c r="K2" s="49" t="s">
        <v>188</v>
      </c>
      <c r="L2" s="49" t="s">
        <v>189</v>
      </c>
      <c r="M2" s="222" t="s">
        <v>336</v>
      </c>
      <c r="N2" s="49" t="s">
        <v>190</v>
      </c>
      <c r="O2" s="50" t="s">
        <v>191</v>
      </c>
    </row>
    <row r="3" spans="1:20" ht="21" customHeight="1">
      <c r="A3" s="548" t="s">
        <v>41</v>
      </c>
      <c r="B3" s="546" t="s">
        <v>179</v>
      </c>
      <c r="C3" s="158">
        <v>693</v>
      </c>
      <c r="D3" s="158">
        <v>4934</v>
      </c>
      <c r="E3" s="158">
        <v>16788</v>
      </c>
      <c r="F3" s="158">
        <v>10291</v>
      </c>
      <c r="G3" s="158">
        <v>6611</v>
      </c>
      <c r="H3" s="159">
        <v>1084</v>
      </c>
      <c r="I3" s="160">
        <v>460</v>
      </c>
      <c r="J3" s="158">
        <v>764</v>
      </c>
      <c r="K3" s="158">
        <v>4601</v>
      </c>
      <c r="L3" s="158">
        <v>9721</v>
      </c>
      <c r="M3" s="158">
        <f>O3-N3-L3-K3-J3-I3-H3-G3-F3-E3-D3-C3</f>
        <v>8212</v>
      </c>
      <c r="N3" s="158">
        <v>1215</v>
      </c>
      <c r="O3" s="159">
        <v>65374</v>
      </c>
      <c r="P3" s="146"/>
      <c r="Q3" s="19"/>
    </row>
    <row r="4" spans="1:20" ht="21" customHeight="1">
      <c r="A4" s="549"/>
      <c r="B4" s="547"/>
      <c r="C4" s="225">
        <v>6</v>
      </c>
      <c r="D4" s="161">
        <v>252</v>
      </c>
      <c r="E4" s="161">
        <v>725</v>
      </c>
      <c r="F4" s="161">
        <v>589</v>
      </c>
      <c r="G4" s="161">
        <v>142</v>
      </c>
      <c r="H4" s="162">
        <v>185</v>
      </c>
      <c r="I4" s="163">
        <v>3</v>
      </c>
      <c r="J4" s="161">
        <v>33</v>
      </c>
      <c r="K4" s="161">
        <v>120</v>
      </c>
      <c r="L4" s="161">
        <v>2359</v>
      </c>
      <c r="M4" s="161">
        <f>O4-N4-L4-K4-J4-I4-H4-G4-F4-E4-D4-C4</f>
        <v>1251</v>
      </c>
      <c r="N4" s="162">
        <v>314</v>
      </c>
      <c r="O4" s="162">
        <v>5979</v>
      </c>
      <c r="P4" s="146"/>
    </row>
    <row r="5" spans="1:20" ht="21" customHeight="1">
      <c r="A5" s="548" t="s">
        <v>45</v>
      </c>
      <c r="B5" s="158">
        <v>692</v>
      </c>
      <c r="C5" s="546" t="s">
        <v>179</v>
      </c>
      <c r="D5" s="158">
        <v>2050</v>
      </c>
      <c r="E5" s="158">
        <v>539</v>
      </c>
      <c r="F5" s="158">
        <v>3606</v>
      </c>
      <c r="G5" s="158">
        <v>3421</v>
      </c>
      <c r="H5" s="159">
        <v>276</v>
      </c>
      <c r="I5" s="160">
        <v>2401</v>
      </c>
      <c r="J5" s="226">
        <v>40</v>
      </c>
      <c r="K5" s="158">
        <v>91</v>
      </c>
      <c r="L5" s="158">
        <v>1078</v>
      </c>
      <c r="M5" s="158">
        <f>O5-N5-L5-K5-J5-I5-H5-G5-F5-E5-D5-B5</f>
        <v>2126</v>
      </c>
      <c r="N5" s="158">
        <v>114</v>
      </c>
      <c r="O5" s="159">
        <v>16434</v>
      </c>
      <c r="P5" s="146"/>
    </row>
    <row r="6" spans="1:20" ht="21" customHeight="1">
      <c r="A6" s="549"/>
      <c r="B6" s="161">
        <v>96</v>
      </c>
      <c r="C6" s="547"/>
      <c r="D6" s="161">
        <v>272</v>
      </c>
      <c r="E6" s="227">
        <v>81</v>
      </c>
      <c r="F6" s="161">
        <v>223</v>
      </c>
      <c r="G6" s="161">
        <v>213</v>
      </c>
      <c r="H6" s="162">
        <v>136</v>
      </c>
      <c r="I6" s="163">
        <v>150</v>
      </c>
      <c r="J6" s="225">
        <v>5</v>
      </c>
      <c r="K6" s="161">
        <v>0</v>
      </c>
      <c r="L6" s="161">
        <v>422</v>
      </c>
      <c r="M6" s="161">
        <f>O6-N6-L6-K6-J6-I6-H6-G6-F6-E6-D6-B6</f>
        <v>266</v>
      </c>
      <c r="N6" s="161">
        <v>48</v>
      </c>
      <c r="O6" s="162">
        <v>1912</v>
      </c>
      <c r="P6" s="146"/>
    </row>
    <row r="7" spans="1:20" ht="21" customHeight="1">
      <c r="A7" s="548" t="s">
        <v>46</v>
      </c>
      <c r="B7" s="158">
        <v>1758</v>
      </c>
      <c r="C7" s="158">
        <v>1291</v>
      </c>
      <c r="D7" s="546" t="s">
        <v>179</v>
      </c>
      <c r="E7" s="158">
        <v>3971</v>
      </c>
      <c r="F7" s="158">
        <v>6074</v>
      </c>
      <c r="G7" s="158">
        <v>1196</v>
      </c>
      <c r="H7" s="159">
        <v>2533</v>
      </c>
      <c r="I7" s="160">
        <v>1964</v>
      </c>
      <c r="J7" s="158">
        <v>648</v>
      </c>
      <c r="K7" s="158">
        <v>214</v>
      </c>
      <c r="L7" s="158">
        <v>6419</v>
      </c>
      <c r="M7" s="158">
        <f>O7-N7-L7-K7-J7-I7-H7-G7-F7-E7-C7-B7</f>
        <v>7982</v>
      </c>
      <c r="N7" s="158">
        <v>503</v>
      </c>
      <c r="O7" s="159">
        <v>34553</v>
      </c>
      <c r="P7" s="146"/>
    </row>
    <row r="8" spans="1:20" ht="21" customHeight="1">
      <c r="A8" s="549"/>
      <c r="B8" s="161">
        <v>316</v>
      </c>
      <c r="C8" s="161">
        <v>114</v>
      </c>
      <c r="D8" s="547"/>
      <c r="E8" s="161">
        <v>187</v>
      </c>
      <c r="F8" s="161">
        <v>301</v>
      </c>
      <c r="G8" s="161">
        <v>9</v>
      </c>
      <c r="H8" s="162">
        <v>513</v>
      </c>
      <c r="I8" s="163">
        <v>81</v>
      </c>
      <c r="J8" s="161">
        <v>45</v>
      </c>
      <c r="K8" s="161">
        <v>6</v>
      </c>
      <c r="L8" s="161">
        <v>1385</v>
      </c>
      <c r="M8" s="161">
        <f>O8-N8-L8-K8-J8-I8-H8-G8-F8-E8-C8-B8</f>
        <v>1111</v>
      </c>
      <c r="N8" s="161">
        <v>160</v>
      </c>
      <c r="O8" s="162">
        <v>4228</v>
      </c>
      <c r="P8" s="146"/>
    </row>
    <row r="9" spans="1:20" ht="21" customHeight="1">
      <c r="A9" s="548" t="s">
        <v>54</v>
      </c>
      <c r="B9" s="158">
        <v>6296</v>
      </c>
      <c r="C9" s="158">
        <v>321</v>
      </c>
      <c r="D9" s="223">
        <v>4339</v>
      </c>
      <c r="E9" s="546" t="s">
        <v>179</v>
      </c>
      <c r="F9" s="158">
        <v>3692</v>
      </c>
      <c r="G9" s="158">
        <v>514</v>
      </c>
      <c r="H9" s="159">
        <v>1429</v>
      </c>
      <c r="I9" s="160">
        <v>262</v>
      </c>
      <c r="J9" s="158">
        <v>6848</v>
      </c>
      <c r="K9" s="158">
        <v>161</v>
      </c>
      <c r="L9" s="158">
        <v>8060</v>
      </c>
      <c r="M9" s="158">
        <f>O9-N9-L9-K9-J9-I9-H9-G9-F9-D9-C9</f>
        <v>13051</v>
      </c>
      <c r="N9" s="158">
        <v>1251</v>
      </c>
      <c r="O9" s="159">
        <v>39928</v>
      </c>
      <c r="P9" s="146"/>
    </row>
    <row r="10" spans="1:20" ht="21" customHeight="1">
      <c r="A10" s="549"/>
      <c r="B10" s="161">
        <v>980</v>
      </c>
      <c r="C10" s="161">
        <v>2</v>
      </c>
      <c r="D10" s="224">
        <v>350</v>
      </c>
      <c r="E10" s="547"/>
      <c r="F10" s="161">
        <v>159</v>
      </c>
      <c r="G10" s="161">
        <v>5</v>
      </c>
      <c r="H10" s="162">
        <v>318</v>
      </c>
      <c r="I10" s="163">
        <v>1</v>
      </c>
      <c r="J10" s="161">
        <v>448</v>
      </c>
      <c r="K10" s="227" t="s">
        <v>312</v>
      </c>
      <c r="L10" s="161">
        <v>2678</v>
      </c>
      <c r="M10" s="161">
        <f>O10-N10-L10-J10-I10-H10-G10-F10-D10-C10-B10</f>
        <v>1682</v>
      </c>
      <c r="N10" s="161">
        <v>232</v>
      </c>
      <c r="O10" s="162">
        <v>6855</v>
      </c>
      <c r="P10" s="146"/>
    </row>
    <row r="11" spans="1:20" ht="21" customHeight="1">
      <c r="A11" s="548" t="s">
        <v>40</v>
      </c>
      <c r="B11" s="158">
        <v>6707</v>
      </c>
      <c r="C11" s="158">
        <v>1837</v>
      </c>
      <c r="D11" s="158">
        <v>7546</v>
      </c>
      <c r="E11" s="158">
        <v>5141</v>
      </c>
      <c r="F11" s="546" t="s">
        <v>179</v>
      </c>
      <c r="G11" s="158">
        <v>4072</v>
      </c>
      <c r="H11" s="159">
        <v>2061</v>
      </c>
      <c r="I11" s="160">
        <v>1364</v>
      </c>
      <c r="J11" s="158">
        <v>355</v>
      </c>
      <c r="K11" s="158">
        <v>543</v>
      </c>
      <c r="L11" s="158">
        <v>5857</v>
      </c>
      <c r="M11" s="158">
        <f>O11-N11-L11-K11-J11-I11-H11-G11-E11-D11-C11-B11</f>
        <v>4061</v>
      </c>
      <c r="N11" s="158">
        <v>561</v>
      </c>
      <c r="O11" s="159">
        <v>40105</v>
      </c>
      <c r="P11" s="146"/>
    </row>
    <row r="12" spans="1:20" ht="21" customHeight="1">
      <c r="A12" s="549"/>
      <c r="B12" s="161">
        <v>662</v>
      </c>
      <c r="C12" s="161">
        <v>77</v>
      </c>
      <c r="D12" s="161">
        <v>433</v>
      </c>
      <c r="E12" s="161">
        <v>212</v>
      </c>
      <c r="F12" s="547"/>
      <c r="G12" s="161">
        <v>427</v>
      </c>
      <c r="H12" s="162">
        <v>400</v>
      </c>
      <c r="I12" s="163">
        <v>55</v>
      </c>
      <c r="J12" s="225">
        <v>16</v>
      </c>
      <c r="K12" s="161">
        <v>12</v>
      </c>
      <c r="L12" s="161">
        <v>1394</v>
      </c>
      <c r="M12" s="161">
        <f>O12-N12-L12-K12-J12-I12-H12-G12-E12-D12-C12-B12</f>
        <v>629</v>
      </c>
      <c r="N12" s="161">
        <v>207</v>
      </c>
      <c r="O12" s="162">
        <v>4524</v>
      </c>
      <c r="P12" s="146"/>
    </row>
    <row r="13" spans="1:20" ht="21" customHeight="1">
      <c r="A13" s="548" t="s">
        <v>0</v>
      </c>
      <c r="B13" s="158">
        <v>3869</v>
      </c>
      <c r="C13" s="158">
        <v>4535</v>
      </c>
      <c r="D13" s="158">
        <v>2041</v>
      </c>
      <c r="E13" s="158">
        <v>946</v>
      </c>
      <c r="F13" s="158">
        <v>7339</v>
      </c>
      <c r="G13" s="546" t="s">
        <v>179</v>
      </c>
      <c r="H13" s="159">
        <v>384</v>
      </c>
      <c r="I13" s="160">
        <v>946</v>
      </c>
      <c r="J13" s="158">
        <v>75</v>
      </c>
      <c r="K13" s="158">
        <v>1308</v>
      </c>
      <c r="L13" s="158">
        <v>2281</v>
      </c>
      <c r="M13" s="158">
        <f>O13-N13-L13-K13-J13-I13-H13-F13-E13-D13-C13-B13</f>
        <v>4003</v>
      </c>
      <c r="N13" s="158">
        <v>217</v>
      </c>
      <c r="O13" s="159">
        <v>27944</v>
      </c>
      <c r="P13" s="146"/>
    </row>
    <row r="14" spans="1:20" ht="21" customHeight="1">
      <c r="A14" s="549"/>
      <c r="B14" s="161">
        <v>416</v>
      </c>
      <c r="C14" s="161">
        <v>250</v>
      </c>
      <c r="D14" s="161">
        <v>173</v>
      </c>
      <c r="E14" s="161">
        <v>88</v>
      </c>
      <c r="F14" s="161">
        <v>477</v>
      </c>
      <c r="G14" s="547"/>
      <c r="H14" s="162">
        <v>35</v>
      </c>
      <c r="I14" s="163">
        <v>6</v>
      </c>
      <c r="J14" s="225">
        <v>19</v>
      </c>
      <c r="K14" s="161">
        <v>17</v>
      </c>
      <c r="L14" s="161">
        <v>1018</v>
      </c>
      <c r="M14" s="161">
        <f>O14-N14-L14-K14-J14-I14-H14-F14-E14-D14-C14-B14</f>
        <v>550</v>
      </c>
      <c r="N14" s="161">
        <v>125</v>
      </c>
      <c r="O14" s="162">
        <v>3174</v>
      </c>
      <c r="P14" s="146"/>
    </row>
    <row r="15" spans="1:20" ht="21" customHeight="1">
      <c r="A15" s="548" t="s">
        <v>346</v>
      </c>
      <c r="B15" s="158">
        <v>1582</v>
      </c>
      <c r="C15" s="158">
        <v>328</v>
      </c>
      <c r="D15" s="158">
        <v>6607</v>
      </c>
      <c r="E15" s="158">
        <v>4478</v>
      </c>
      <c r="F15" s="158">
        <v>4397</v>
      </c>
      <c r="G15" s="158">
        <v>552</v>
      </c>
      <c r="H15" s="550" t="s">
        <v>179</v>
      </c>
      <c r="I15" s="160">
        <v>493</v>
      </c>
      <c r="J15" s="158">
        <v>380</v>
      </c>
      <c r="K15" s="158">
        <v>104</v>
      </c>
      <c r="L15" s="158">
        <v>3194</v>
      </c>
      <c r="M15" s="158">
        <f>O15-N15-L15-K15-J15-I15-G15-F15-E15-D15-C15-B15</f>
        <v>2435</v>
      </c>
      <c r="N15" s="158">
        <v>243</v>
      </c>
      <c r="O15" s="159">
        <v>24793</v>
      </c>
      <c r="P15" s="146"/>
    </row>
    <row r="16" spans="1:20" ht="21" customHeight="1">
      <c r="A16" s="549"/>
      <c r="B16" s="161">
        <v>175</v>
      </c>
      <c r="C16" s="161">
        <v>44</v>
      </c>
      <c r="D16" s="161">
        <v>318</v>
      </c>
      <c r="E16" s="161">
        <v>224</v>
      </c>
      <c r="F16" s="161">
        <v>209</v>
      </c>
      <c r="G16" s="161">
        <v>7</v>
      </c>
      <c r="H16" s="551"/>
      <c r="I16" s="163">
        <v>43</v>
      </c>
      <c r="J16" s="225">
        <v>20</v>
      </c>
      <c r="K16" s="161">
        <v>1</v>
      </c>
      <c r="L16" s="161">
        <v>578</v>
      </c>
      <c r="M16" s="161">
        <f>O16-N16-L16-K16-J16-I16-G16-F16-E16-D16-C16-B16</f>
        <v>377</v>
      </c>
      <c r="N16" s="161">
        <v>62</v>
      </c>
      <c r="O16" s="162">
        <v>2058</v>
      </c>
      <c r="P16" s="146"/>
      <c r="T16" s="146"/>
    </row>
    <row r="17" spans="1:16" ht="21" customHeight="1">
      <c r="A17" s="548" t="s">
        <v>44</v>
      </c>
      <c r="B17" s="158">
        <v>427</v>
      </c>
      <c r="C17" s="158">
        <v>2524</v>
      </c>
      <c r="D17" s="158">
        <v>3394</v>
      </c>
      <c r="E17" s="158">
        <v>539</v>
      </c>
      <c r="F17" s="158">
        <v>2534</v>
      </c>
      <c r="G17" s="158">
        <v>836</v>
      </c>
      <c r="H17" s="159">
        <v>328</v>
      </c>
      <c r="I17" s="553" t="s">
        <v>179</v>
      </c>
      <c r="J17" s="226">
        <v>45</v>
      </c>
      <c r="K17" s="158">
        <v>52</v>
      </c>
      <c r="L17" s="158">
        <v>907</v>
      </c>
      <c r="M17" s="158">
        <v>2077</v>
      </c>
      <c r="N17" s="158">
        <v>87</v>
      </c>
      <c r="O17" s="159">
        <v>13750</v>
      </c>
      <c r="P17" s="146"/>
    </row>
    <row r="18" spans="1:16" ht="21" customHeight="1">
      <c r="A18" s="549"/>
      <c r="B18" s="161">
        <v>87</v>
      </c>
      <c r="C18" s="161">
        <v>295</v>
      </c>
      <c r="D18" s="161">
        <v>266</v>
      </c>
      <c r="E18" s="161">
        <v>61</v>
      </c>
      <c r="F18" s="161">
        <v>149</v>
      </c>
      <c r="G18" s="161">
        <v>8</v>
      </c>
      <c r="H18" s="162">
        <v>101</v>
      </c>
      <c r="I18" s="554"/>
      <c r="J18" s="225">
        <v>6</v>
      </c>
      <c r="K18" s="225">
        <v>2</v>
      </c>
      <c r="L18" s="161">
        <v>335</v>
      </c>
      <c r="M18" s="161">
        <v>164</v>
      </c>
      <c r="N18" s="161">
        <v>30</v>
      </c>
      <c r="O18" s="162">
        <v>1504</v>
      </c>
      <c r="P18" s="146"/>
    </row>
    <row r="19" spans="1:16" ht="21" customHeight="1">
      <c r="A19" s="548" t="s">
        <v>134</v>
      </c>
      <c r="B19" s="158">
        <v>383</v>
      </c>
      <c r="C19" s="226">
        <v>41</v>
      </c>
      <c r="D19" s="158">
        <v>830</v>
      </c>
      <c r="E19" s="158">
        <v>9450</v>
      </c>
      <c r="F19" s="158">
        <v>280</v>
      </c>
      <c r="G19" s="158">
        <v>52</v>
      </c>
      <c r="H19" s="159">
        <v>137</v>
      </c>
      <c r="I19" s="228">
        <v>24</v>
      </c>
      <c r="J19" s="546" t="s">
        <v>179</v>
      </c>
      <c r="K19" s="158">
        <v>9</v>
      </c>
      <c r="L19" s="158">
        <v>3166</v>
      </c>
      <c r="M19" s="158">
        <f>O19-N19-L19-K19-I19-H19-G19-F19-E19-D19-C19-B19</f>
        <v>3382</v>
      </c>
      <c r="N19" s="158">
        <v>240</v>
      </c>
      <c r="O19" s="159">
        <v>17994</v>
      </c>
      <c r="P19" s="146"/>
    </row>
    <row r="20" spans="1:16" ht="21" customHeight="1">
      <c r="A20" s="549"/>
      <c r="B20" s="161">
        <v>104</v>
      </c>
      <c r="C20" s="227">
        <v>0</v>
      </c>
      <c r="D20" s="161">
        <v>97</v>
      </c>
      <c r="E20" s="161">
        <v>959</v>
      </c>
      <c r="F20" s="161">
        <v>3</v>
      </c>
      <c r="G20" s="227">
        <v>0</v>
      </c>
      <c r="H20" s="162">
        <v>20</v>
      </c>
      <c r="I20" s="229">
        <v>1</v>
      </c>
      <c r="J20" s="547"/>
      <c r="K20" s="227">
        <v>0</v>
      </c>
      <c r="L20" s="161">
        <v>1024</v>
      </c>
      <c r="M20" s="161">
        <f>O20-N20-L20-H20-F20-E20-D20-B20</f>
        <v>595</v>
      </c>
      <c r="N20" s="161">
        <v>60</v>
      </c>
      <c r="O20" s="162">
        <v>2862</v>
      </c>
      <c r="P20" s="146"/>
    </row>
    <row r="21" spans="1:16" ht="21" customHeight="1">
      <c r="A21" s="548" t="s">
        <v>43</v>
      </c>
      <c r="B21" s="158">
        <v>4352</v>
      </c>
      <c r="C21" s="158">
        <v>119</v>
      </c>
      <c r="D21" s="158">
        <v>590</v>
      </c>
      <c r="E21" s="158">
        <v>468</v>
      </c>
      <c r="F21" s="158">
        <v>1221</v>
      </c>
      <c r="G21" s="158">
        <v>2202</v>
      </c>
      <c r="H21" s="159">
        <v>51</v>
      </c>
      <c r="I21" s="160">
        <v>69</v>
      </c>
      <c r="J21" s="158">
        <v>31</v>
      </c>
      <c r="K21" s="546" t="s">
        <v>179</v>
      </c>
      <c r="L21" s="158">
        <v>889</v>
      </c>
      <c r="M21" s="158">
        <f>O21-N21-L21-J21-I21-H21-G21-F21-E21-D21-C21-B21</f>
        <v>2360</v>
      </c>
      <c r="N21" s="158">
        <v>101</v>
      </c>
      <c r="O21" s="159">
        <v>12453</v>
      </c>
      <c r="P21" s="146"/>
    </row>
    <row r="22" spans="1:16" ht="21" customHeight="1">
      <c r="A22" s="549"/>
      <c r="B22" s="161">
        <v>379</v>
      </c>
      <c r="C22" s="225">
        <v>1</v>
      </c>
      <c r="D22" s="161">
        <v>72</v>
      </c>
      <c r="E22" s="161">
        <v>29</v>
      </c>
      <c r="F22" s="161">
        <v>188</v>
      </c>
      <c r="G22" s="161">
        <v>20</v>
      </c>
      <c r="H22" s="162">
        <v>10</v>
      </c>
      <c r="I22" s="230">
        <v>0</v>
      </c>
      <c r="J22" s="225">
        <v>2</v>
      </c>
      <c r="K22" s="547"/>
      <c r="L22" s="161">
        <v>251</v>
      </c>
      <c r="M22" s="161">
        <f>O22-N22-L22-J22-I22-H22-G22-F22-E22-D22-C22-B22</f>
        <v>237</v>
      </c>
      <c r="N22" s="161">
        <v>38</v>
      </c>
      <c r="O22" s="162">
        <v>1227</v>
      </c>
      <c r="P22" s="146"/>
    </row>
    <row r="23" spans="1:16" ht="21" customHeight="1">
      <c r="A23" s="555" t="s">
        <v>1</v>
      </c>
      <c r="B23" s="158">
        <v>5293</v>
      </c>
      <c r="C23" s="158">
        <v>679</v>
      </c>
      <c r="D23" s="158">
        <v>11782</v>
      </c>
      <c r="E23" s="158">
        <v>15240</v>
      </c>
      <c r="F23" s="158">
        <v>4528</v>
      </c>
      <c r="G23" s="158">
        <v>807</v>
      </c>
      <c r="H23" s="159">
        <v>1575</v>
      </c>
      <c r="I23" s="160">
        <v>634</v>
      </c>
      <c r="J23" s="158">
        <v>3665</v>
      </c>
      <c r="K23" s="158">
        <v>234</v>
      </c>
      <c r="L23" s="546" t="s">
        <v>179</v>
      </c>
      <c r="M23" s="158">
        <f>O23-N23-K23-J23-I23-H23-G23-F23-E23-D23-C23-B23</f>
        <v>129418</v>
      </c>
      <c r="N23" s="158">
        <v>18089</v>
      </c>
      <c r="O23" s="159">
        <v>191944</v>
      </c>
      <c r="P23" s="146"/>
    </row>
    <row r="24" spans="1:16" ht="21" customHeight="1">
      <c r="A24" s="556"/>
      <c r="B24" s="161">
        <v>242</v>
      </c>
      <c r="C24" s="161">
        <v>5</v>
      </c>
      <c r="D24" s="161">
        <v>410</v>
      </c>
      <c r="E24" s="161">
        <v>1265</v>
      </c>
      <c r="F24" s="161">
        <v>85</v>
      </c>
      <c r="G24" s="161">
        <v>4</v>
      </c>
      <c r="H24" s="162">
        <v>34</v>
      </c>
      <c r="I24" s="163">
        <v>1</v>
      </c>
      <c r="J24" s="225">
        <v>282</v>
      </c>
      <c r="K24" s="161">
        <v>1</v>
      </c>
      <c r="L24" s="547"/>
      <c r="M24" s="161">
        <f>O24-N24-J24-I24-G24-H24-F24-E24-D24-C24-B24</f>
        <v>13701</v>
      </c>
      <c r="N24" s="161">
        <v>2364</v>
      </c>
      <c r="O24" s="162">
        <v>18393</v>
      </c>
      <c r="P24" s="146"/>
    </row>
    <row r="25" spans="1:16" ht="21" customHeight="1">
      <c r="A25" s="560" t="s">
        <v>337</v>
      </c>
      <c r="B25" s="158">
        <f>B29-B27-B23-B19-B17-B15-B13-B11-B9-B7-B5-B21</f>
        <v>13456</v>
      </c>
      <c r="C25" s="158">
        <f>C29-C27-C23-C21-C19-C17-C15-C13-C11-C9-C7-C3</f>
        <v>3875</v>
      </c>
      <c r="D25" s="158">
        <f>D29-D27-D23-D21-D19-D17-D15-D13-D9-D5-D3-D11</f>
        <v>20701</v>
      </c>
      <c r="E25" s="158">
        <f>E29-E27-E23-E21-E19-E17-E15-E13-E11-E5-E7-E3</f>
        <v>25710</v>
      </c>
      <c r="F25" s="158">
        <f>F29-F27-F23-F21-F19-F17-F15-F13-F9-F7-F5-F3</f>
        <v>8274</v>
      </c>
      <c r="G25" s="158">
        <f>G29-G27-G23-G21-G19-G17-G15-G11-G9-G7-G5-G3</f>
        <v>4850</v>
      </c>
      <c r="H25" s="159">
        <f>H29-H27-H23-H21-H19-H17-H13-H11-H9-H5-H7-H3</f>
        <v>2365</v>
      </c>
      <c r="I25" s="160">
        <f>I29-I27-I23-I21-I19-I15-I13-I11-I9-I7-I5-I3</f>
        <v>2618</v>
      </c>
      <c r="J25" s="158">
        <f>J29-J27-J23-J21-J17-J15-J13-J11-J9-J7-J5-J3</f>
        <v>6863</v>
      </c>
      <c r="K25" s="158">
        <f>K29-K27-K23-K19-K17-K15-K13-K11-K9-K7-K5-K3</f>
        <v>3214</v>
      </c>
      <c r="L25" s="158">
        <f>L29-L27-L21-L19-L17-L15-L13-L11-L9-L7-L5-L3</f>
        <v>284477</v>
      </c>
      <c r="M25" s="546" t="s">
        <v>179</v>
      </c>
      <c r="N25" s="158">
        <f>N29-N3-N5-N7-N9-N11-N13-N15-N17-N19-N21-N23</f>
        <v>56653</v>
      </c>
      <c r="O25" s="159">
        <f>B25+C25+D25+E25+F25+G25+H25+I25+J25+K25+L25+N25</f>
        <v>433056</v>
      </c>
      <c r="P25" s="146"/>
    </row>
    <row r="26" spans="1:16" ht="21" customHeight="1">
      <c r="A26" s="561"/>
      <c r="B26" s="161">
        <f>B30-B28-B24-B20-B18-B16-B14-B12-B10-B8-B6-B22</f>
        <v>1992</v>
      </c>
      <c r="C26" s="161">
        <f>C30-C24-C22-C18-C16-C14-C12-C10-C8-C4</f>
        <v>62</v>
      </c>
      <c r="D26" s="161">
        <f>D30-D28-D24-D22-D20-D18-D16-D14-D10-D6-D4-D12</f>
        <v>1616</v>
      </c>
      <c r="E26" s="161">
        <f>E30-E28-E24-E22-E20-E18-E16-E14-E12-E6-E8-E4</f>
        <v>2145</v>
      </c>
      <c r="F26" s="161">
        <f>F30-F28-F24-F22-F20-F18-F16-F14-F10-F8-F6-F4</f>
        <v>503</v>
      </c>
      <c r="G26" s="164">
        <f>G30-G28-G24-G22-G18-G16-G12-G10-G8-G6-G4</f>
        <v>113</v>
      </c>
      <c r="H26" s="162">
        <f>H30-H28-H24-H22-H20-H18-H14-H12-H10-H6-H8-H4</f>
        <v>336</v>
      </c>
      <c r="I26" s="163">
        <f>I30-I24-I22-I16-I14-I12-I10-I8-I6-I4</f>
        <v>18</v>
      </c>
      <c r="J26" s="161">
        <f>J30-J28-J24-J22-J18-J16-J14-J12-J10-J8-J6-J4</f>
        <v>496</v>
      </c>
      <c r="K26" s="161">
        <f>K30-K28-K18-K16-K14-K12-K8-K4</f>
        <v>41</v>
      </c>
      <c r="L26" s="161">
        <f>L30-L28-L22-L20-L18-L16-L14-L12-L10-L8-L6-L4</f>
        <v>43992</v>
      </c>
      <c r="M26" s="547"/>
      <c r="N26" s="161">
        <f>N30-N4-N6-N8-N10-N12-N14-N16-N18-N20-N22-N24</f>
        <v>5754</v>
      </c>
      <c r="O26" s="162">
        <f>B26+C26+D26+E26+F26+G26+H26+I26+J26+K26+L26+N26</f>
        <v>57068</v>
      </c>
      <c r="P26" s="146"/>
    </row>
    <row r="27" spans="1:16" ht="21" customHeight="1">
      <c r="A27" s="555" t="s">
        <v>274</v>
      </c>
      <c r="B27" s="158">
        <v>1243</v>
      </c>
      <c r="C27" s="158">
        <v>137</v>
      </c>
      <c r="D27" s="158">
        <v>2100</v>
      </c>
      <c r="E27" s="158">
        <v>3585</v>
      </c>
      <c r="F27" s="158">
        <v>895</v>
      </c>
      <c r="G27" s="158">
        <v>224</v>
      </c>
      <c r="H27" s="159">
        <v>243</v>
      </c>
      <c r="I27" s="160">
        <v>106</v>
      </c>
      <c r="J27" s="158">
        <v>350</v>
      </c>
      <c r="K27" s="158">
        <v>169</v>
      </c>
      <c r="L27" s="158">
        <v>73989</v>
      </c>
      <c r="M27" s="158">
        <f>O27-B27-C27-D27-E27-F27-G27-H27-I27-J27-K27-L27</f>
        <v>67450</v>
      </c>
      <c r="N27" s="546" t="s">
        <v>179</v>
      </c>
      <c r="O27" s="159">
        <v>150491</v>
      </c>
      <c r="P27" s="146"/>
    </row>
    <row r="28" spans="1:16" ht="21" customHeight="1">
      <c r="A28" s="556"/>
      <c r="B28" s="161">
        <v>277</v>
      </c>
      <c r="C28" s="227">
        <v>2</v>
      </c>
      <c r="D28" s="161">
        <v>129</v>
      </c>
      <c r="E28" s="161">
        <v>715</v>
      </c>
      <c r="F28" s="161">
        <v>13</v>
      </c>
      <c r="G28" s="161">
        <v>4</v>
      </c>
      <c r="H28" s="162">
        <v>38</v>
      </c>
      <c r="I28" s="229">
        <v>2</v>
      </c>
      <c r="J28" s="225">
        <v>106</v>
      </c>
      <c r="K28" s="161">
        <v>0</v>
      </c>
      <c r="L28" s="161">
        <v>16704</v>
      </c>
      <c r="M28" s="161">
        <f>O28-B28-D28-E28-F28-G28-H28-J28-K28-L28</f>
        <v>7499</v>
      </c>
      <c r="N28" s="547"/>
      <c r="O28" s="162">
        <v>25485</v>
      </c>
      <c r="P28" s="146"/>
    </row>
    <row r="29" spans="1:16" ht="21" customHeight="1">
      <c r="A29" s="555" t="s">
        <v>2</v>
      </c>
      <c r="B29" s="158">
        <v>46058</v>
      </c>
      <c r="C29" s="158">
        <v>16380</v>
      </c>
      <c r="D29" s="158">
        <v>66914</v>
      </c>
      <c r="E29" s="158">
        <v>86855</v>
      </c>
      <c r="F29" s="158">
        <v>53131</v>
      </c>
      <c r="G29" s="158">
        <v>25337</v>
      </c>
      <c r="H29" s="159">
        <v>12466</v>
      </c>
      <c r="I29" s="160">
        <v>11341</v>
      </c>
      <c r="J29" s="158">
        <v>20064</v>
      </c>
      <c r="K29" s="158">
        <v>10700</v>
      </c>
      <c r="L29" s="158">
        <v>400038</v>
      </c>
      <c r="M29" s="158">
        <f>M3+M5+M7+M9+M11+M13+M15+M19+M21+M23+M27</f>
        <v>244480</v>
      </c>
      <c r="N29" s="158">
        <v>79274</v>
      </c>
      <c r="O29" s="550" t="s">
        <v>179</v>
      </c>
      <c r="P29" s="146"/>
    </row>
    <row r="30" spans="1:16" ht="21" customHeight="1" thickBot="1">
      <c r="A30" s="559"/>
      <c r="B30" s="231">
        <v>5726</v>
      </c>
      <c r="C30" s="231">
        <v>856</v>
      </c>
      <c r="D30" s="231">
        <v>4388</v>
      </c>
      <c r="E30" s="231">
        <v>6691</v>
      </c>
      <c r="F30" s="231">
        <v>2899</v>
      </c>
      <c r="G30" s="231">
        <v>952</v>
      </c>
      <c r="H30" s="487">
        <v>2126</v>
      </c>
      <c r="I30" s="232">
        <v>358</v>
      </c>
      <c r="J30" s="231">
        <v>1478</v>
      </c>
      <c r="K30" s="231">
        <v>199</v>
      </c>
      <c r="L30" s="231">
        <v>72140</v>
      </c>
      <c r="M30" s="164">
        <f>M4+M6+M8+M10+M12+M14+M16+M20+M22+M24+M28</f>
        <v>27898</v>
      </c>
      <c r="N30" s="231">
        <v>9394</v>
      </c>
      <c r="O30" s="552"/>
      <c r="P30" s="146"/>
    </row>
    <row r="31" spans="1:16" ht="21" customHeight="1">
      <c r="A31" s="146" t="s">
        <v>267</v>
      </c>
      <c r="B31" s="233"/>
      <c r="C31" s="233"/>
      <c r="D31" s="233"/>
      <c r="E31" s="233"/>
      <c r="F31" s="233"/>
      <c r="G31" s="233"/>
      <c r="H31" s="233"/>
      <c r="I31" s="233"/>
      <c r="J31" s="146"/>
      <c r="K31" s="146"/>
      <c r="L31" s="146"/>
      <c r="M31" s="234"/>
      <c r="N31" s="146"/>
      <c r="O31" s="117"/>
    </row>
    <row r="32" spans="1:16" ht="21" customHeight="1">
      <c r="A32" s="146" t="s">
        <v>463</v>
      </c>
      <c r="B32" s="235"/>
      <c r="C32" s="235"/>
      <c r="D32" s="235"/>
      <c r="E32" s="235"/>
      <c r="F32" s="235"/>
      <c r="G32" s="235"/>
      <c r="H32" s="488"/>
      <c r="I32" s="235"/>
      <c r="J32" s="146"/>
      <c r="K32" s="146"/>
      <c r="L32" s="146"/>
      <c r="M32" s="146"/>
      <c r="N32" s="146"/>
      <c r="O32" s="117"/>
    </row>
    <row r="33" spans="1:15" ht="19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</row>
    <row r="34" spans="1:15" ht="19" customHeight="1">
      <c r="A34" s="146"/>
      <c r="B34" s="557"/>
      <c r="C34" s="557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</row>
    <row r="35" spans="1:15" ht="19" customHeight="1">
      <c r="B35" s="558"/>
      <c r="C35" s="558"/>
    </row>
  </sheetData>
  <mergeCells count="30">
    <mergeCell ref="B34:C34"/>
    <mergeCell ref="B35:C35"/>
    <mergeCell ref="A29:A30"/>
    <mergeCell ref="A17:A18"/>
    <mergeCell ref="A25:A26"/>
    <mergeCell ref="D7:D8"/>
    <mergeCell ref="A11:A12"/>
    <mergeCell ref="A9:A10"/>
    <mergeCell ref="A27:A28"/>
    <mergeCell ref="A21:A22"/>
    <mergeCell ref="A19:A20"/>
    <mergeCell ref="A23:A24"/>
    <mergeCell ref="G13:G14"/>
    <mergeCell ref="H15:H16"/>
    <mergeCell ref="E9:E10"/>
    <mergeCell ref="O29:O30"/>
    <mergeCell ref="J19:J20"/>
    <mergeCell ref="L23:L24"/>
    <mergeCell ref="M25:M26"/>
    <mergeCell ref="K21:K22"/>
    <mergeCell ref="N27:N28"/>
    <mergeCell ref="I17:I18"/>
    <mergeCell ref="F11:F12"/>
    <mergeCell ref="C5:C6"/>
    <mergeCell ref="B3:B4"/>
    <mergeCell ref="A13:A14"/>
    <mergeCell ref="A15:A16"/>
    <mergeCell ref="A3:A4"/>
    <mergeCell ref="A5:A6"/>
    <mergeCell ref="A7:A8"/>
  </mergeCells>
  <phoneticPr fontId="3"/>
  <pageMargins left="0.74803149606299213" right="0.74803149606299213" top="0.98425196850393704" bottom="0.98425196850393704" header="0.51181102362204722" footer="0.51181102362204722"/>
  <pageSetup paperSize="9" scale="88" firstPageNumber="7" orientation="portrait" useFirstPageNumber="1" r:id="rId1"/>
  <headerFooter>
    <oddFooter>&amp;C&amp;P</oddFooter>
  </headerFooter>
  <colBreaks count="1" manualBreakCount="1">
    <brk id="8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表紙</vt:lpstr>
      <vt:lpstr>目次</vt:lpstr>
      <vt:lpstr>担当課 </vt:lpstr>
      <vt:lpstr>2(1)土地利用</vt:lpstr>
      <vt:lpstr>2(2)都市計画用途地域別面積</vt:lpstr>
      <vt:lpstr>3(1)世帯数及び男女別、年齢別人口</vt:lpstr>
      <vt:lpstr>3(2)国籍別外国人人口</vt:lpstr>
      <vt:lpstr>3(3)人口動向</vt:lpstr>
      <vt:lpstr>3(4)各市町間流動人口</vt:lpstr>
      <vt:lpstr>4(1,2)産業</vt:lpstr>
      <vt:lpstr>4(3)産業2</vt:lpstr>
      <vt:lpstr>4(4)農家数及び組織別経営体数</vt:lpstr>
      <vt:lpstr>4(5)商品販売額</vt:lpstr>
      <vt:lpstr>5(1)保育所・幼稚園</vt:lpstr>
      <vt:lpstr>5(2)学校数・児童・生徒数</vt:lpstr>
      <vt:lpstr>6(1)歳入歳出</vt:lpstr>
      <vt:lpstr>裏表紙</vt:lpstr>
      <vt:lpstr>'2(2)都市計画用途地域別面積'!Print_Area</vt:lpstr>
      <vt:lpstr>'3(1)世帯数及び男女別、年齢別人口'!Print_Area</vt:lpstr>
      <vt:lpstr>'3(2)国籍別外国人人口'!Print_Area</vt:lpstr>
      <vt:lpstr>'3(3)人口動向'!Print_Area</vt:lpstr>
      <vt:lpstr>'3(4)各市町間流動人口'!Print_Area</vt:lpstr>
      <vt:lpstr>'4(3)産業2'!Print_Area</vt:lpstr>
      <vt:lpstr>'4(4)農家数及び組織別経営体数'!Print_Area</vt:lpstr>
      <vt:lpstr>'4(5)商品販売額'!Print_Area</vt:lpstr>
      <vt:lpstr>'5(1)保育所・幼稚園'!Print_Area</vt:lpstr>
      <vt:lpstr>'5(2)学校数・児童・生徒数'!Print_Area</vt:lpstr>
      <vt:lpstr>'6(1)歳入歳出'!Print_Area</vt:lpstr>
      <vt:lpstr>表紙!Print_Area</vt:lpstr>
      <vt:lpstr>目次!Print_Area</vt:lpstr>
      <vt:lpstr>裏表紙!Print_Area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山本 衣江</dc:creator>
  <cp:lastModifiedBy>村松 邑馬</cp:lastModifiedBy>
  <cp:lastPrinted>2026-03-10T05:36:31Z</cp:lastPrinted>
  <dcterms:created xsi:type="dcterms:W3CDTF">2001-12-03T01:12:48Z</dcterms:created>
  <dcterms:modified xsi:type="dcterms:W3CDTF">2026-03-19T00:30:28Z</dcterms:modified>
</cp:coreProperties>
</file>